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FECBDD6E-AA51-4B31-8FD5-1B33887B59B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3" i="1" l="1"/>
  <c r="V33" i="1" s="1"/>
  <c r="U34" i="1"/>
  <c r="V34" i="1" s="1"/>
  <c r="U35" i="1"/>
  <c r="V35" i="1"/>
  <c r="W33" i="1" l="1"/>
  <c r="W34" i="1" s="1"/>
  <c r="W35" i="1" s="1"/>
  <c r="P17" i="1"/>
  <c r="U6" i="1"/>
  <c r="U7" i="1"/>
  <c r="U9" i="1" l="1"/>
  <c r="J23" i="1" l="1"/>
  <c r="T23" i="1" s="1"/>
  <c r="U5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4" i="1"/>
  <c r="I4" i="1" l="1"/>
  <c r="U8" i="1"/>
  <c r="I8" i="1" s="1"/>
  <c r="U3" i="1"/>
  <c r="I17" i="1" l="1"/>
  <c r="I10" i="1"/>
  <c r="I11" i="1"/>
  <c r="I25" i="1"/>
  <c r="I31" i="1"/>
  <c r="I24" i="1"/>
  <c r="I26" i="1"/>
  <c r="I21" i="1"/>
  <c r="I14" i="1"/>
  <c r="I15" i="1"/>
  <c r="I29" i="1"/>
  <c r="I5" i="1"/>
  <c r="I28" i="1"/>
  <c r="I30" i="1"/>
  <c r="I9" i="1"/>
  <c r="I23" i="1"/>
  <c r="P13" i="1" s="1"/>
  <c r="I18" i="1"/>
  <c r="I19" i="1"/>
  <c r="I16" i="1"/>
  <c r="I32" i="1"/>
  <c r="L32" i="1" s="1"/>
  <c r="I13" i="1"/>
  <c r="I6" i="1"/>
  <c r="I7" i="1"/>
  <c r="I22" i="1"/>
  <c r="I27" i="1"/>
  <c r="I20" i="1"/>
  <c r="I12" i="1"/>
  <c r="M23" i="1"/>
  <c r="K23" i="1"/>
  <c r="N23" i="1" s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T24" i="1" s="1"/>
  <c r="J25" i="1"/>
  <c r="T25" i="1" s="1"/>
  <c r="J26" i="1"/>
  <c r="J27" i="1"/>
  <c r="T27" i="1" s="1"/>
  <c r="J28" i="1"/>
  <c r="T28" i="1" s="1"/>
  <c r="J29" i="1"/>
  <c r="T29" i="1" s="1"/>
  <c r="J30" i="1"/>
  <c r="T30" i="1" s="1"/>
  <c r="J31" i="1"/>
  <c r="T31" i="1" s="1"/>
  <c r="J32" i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4" i="1"/>
  <c r="R13" i="1" l="1"/>
  <c r="N32" i="1"/>
  <c r="M32" i="1"/>
  <c r="T32" i="1"/>
  <c r="Q13" i="1"/>
  <c r="T26" i="1"/>
  <c r="L23" i="1"/>
  <c r="H32" i="1" l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L7" i="1"/>
  <c r="L13" i="1"/>
  <c r="H30" i="1"/>
  <c r="L19" i="1" l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U13" i="1" l="1"/>
  <c r="T13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S13" i="1" l="1"/>
  <c r="Q17" i="1" s="1"/>
  <c r="R17" i="1" l="1"/>
  <c r="S17" i="1" l="1"/>
  <c r="P107" i="1" l="1"/>
  <c r="P109" i="1"/>
  <c r="P173" i="1"/>
  <c r="P120" i="1"/>
  <c r="P82" i="1"/>
  <c r="P116" i="1"/>
  <c r="P201" i="1"/>
  <c r="P36" i="1"/>
  <c r="P60" i="1"/>
  <c r="P178" i="1"/>
  <c r="P59" i="1"/>
  <c r="P138" i="1"/>
  <c r="P156" i="1"/>
  <c r="P72" i="1"/>
  <c r="P161" i="1"/>
  <c r="P24" i="1"/>
  <c r="P71" i="1"/>
  <c r="P78" i="1"/>
  <c r="P204" i="1"/>
  <c r="P35" i="1"/>
  <c r="P180" i="1"/>
  <c r="P150" i="1"/>
  <c r="P137" i="1"/>
  <c r="P196" i="1"/>
  <c r="P126" i="1"/>
  <c r="P122" i="1"/>
  <c r="P164" i="1"/>
  <c r="P162" i="1"/>
  <c r="P64" i="1"/>
  <c r="P69" i="1"/>
  <c r="P33" i="1"/>
  <c r="P182" i="1"/>
  <c r="P148" i="1"/>
  <c r="P66" i="1"/>
  <c r="P99" i="1"/>
  <c r="P47" i="1"/>
  <c r="P118" i="1"/>
  <c r="P146" i="1"/>
  <c r="P144" i="1"/>
  <c r="P57" i="1"/>
  <c r="P168" i="1"/>
  <c r="P135" i="1"/>
  <c r="P133" i="1"/>
  <c r="P27" i="1"/>
  <c r="P70" i="1"/>
  <c r="P159" i="1"/>
  <c r="P147" i="1"/>
  <c r="P95" i="1"/>
  <c r="P192" i="1"/>
  <c r="P81" i="1"/>
  <c r="P56" i="1"/>
  <c r="P152" i="1"/>
  <c r="P93" i="1"/>
  <c r="P195" i="1"/>
  <c r="P31" i="1"/>
  <c r="P143" i="1"/>
  <c r="P26" i="1"/>
  <c r="P50" i="1"/>
  <c r="P153" i="1"/>
  <c r="P80" i="1"/>
  <c r="P43" i="1"/>
  <c r="P124" i="1"/>
  <c r="P123" i="1"/>
  <c r="P114" i="1"/>
  <c r="P170" i="1"/>
  <c r="P176" i="1"/>
  <c r="P73" i="1"/>
  <c r="P151" i="1"/>
  <c r="P102" i="1"/>
  <c r="P149" i="1"/>
  <c r="P97" i="1"/>
  <c r="P175" i="1"/>
  <c r="P52" i="1"/>
  <c r="P32" i="1"/>
  <c r="P92" i="1"/>
  <c r="P84" i="1"/>
  <c r="P174" i="1"/>
  <c r="P185" i="1"/>
  <c r="P40" i="1"/>
  <c r="P83" i="1"/>
  <c r="P34" i="1"/>
  <c r="P188" i="1"/>
  <c r="P88" i="1"/>
  <c r="P23" i="1"/>
  <c r="P139" i="1"/>
  <c r="P131" i="1"/>
  <c r="P100" i="1"/>
  <c r="P187" i="1"/>
  <c r="P45" i="1"/>
  <c r="P154" i="1"/>
  <c r="P189" i="1"/>
  <c r="P44" i="1"/>
  <c r="P42" i="1"/>
  <c r="P48" i="1"/>
  <c r="P87" i="1"/>
  <c r="P194" i="1"/>
  <c r="P200" i="1"/>
  <c r="P85" i="1"/>
  <c r="P163" i="1"/>
  <c r="P96" i="1"/>
  <c r="P111" i="1"/>
  <c r="P28" i="1"/>
  <c r="P75" i="1"/>
  <c r="P172" i="1"/>
  <c r="P46" i="1"/>
  <c r="P121" i="1"/>
  <c r="P199" i="1"/>
  <c r="P132" i="1"/>
  <c r="P140" i="1"/>
  <c r="P198" i="1"/>
  <c r="P197" i="1"/>
  <c r="P94" i="1"/>
  <c r="P145" i="1"/>
  <c r="P186" i="1"/>
  <c r="P61" i="1"/>
  <c r="P112" i="1"/>
  <c r="P136" i="1"/>
  <c r="P30" i="1"/>
  <c r="P25" i="1"/>
  <c r="P165" i="1"/>
  <c r="P190" i="1"/>
  <c r="P184" i="1"/>
  <c r="P125" i="1"/>
  <c r="P128" i="1"/>
  <c r="P106" i="1"/>
  <c r="P169" i="1"/>
  <c r="P119" i="1"/>
  <c r="P130" i="1"/>
  <c r="P117" i="1"/>
  <c r="P67" i="1"/>
  <c r="P193" i="1"/>
  <c r="P79" i="1"/>
  <c r="P202" i="1"/>
  <c r="P167" i="1"/>
  <c r="P142" i="1"/>
  <c r="P41" i="1"/>
  <c r="P55" i="1"/>
  <c r="P38" i="1"/>
  <c r="P53" i="1"/>
  <c r="P65" i="1"/>
  <c r="P155" i="1"/>
  <c r="P203" i="1"/>
  <c r="P179" i="1"/>
  <c r="P158" i="1"/>
  <c r="P58" i="1"/>
  <c r="P160" i="1"/>
  <c r="P157" i="1"/>
  <c r="P90" i="1"/>
  <c r="P108" i="1"/>
  <c r="P74" i="1"/>
  <c r="P110" i="1"/>
  <c r="P89" i="1"/>
  <c r="P103" i="1"/>
  <c r="P134" i="1"/>
  <c r="P101" i="1"/>
  <c r="P51" i="1"/>
  <c r="P113" i="1"/>
  <c r="P141" i="1"/>
  <c r="P63" i="1"/>
  <c r="P105" i="1"/>
  <c r="P183" i="1"/>
  <c r="P68" i="1"/>
  <c r="P76" i="1"/>
  <c r="P166" i="1"/>
  <c r="P181" i="1"/>
  <c r="P62" i="1"/>
  <c r="P129" i="1"/>
  <c r="P77" i="1"/>
  <c r="P54" i="1"/>
  <c r="P39" i="1"/>
  <c r="P98" i="1"/>
  <c r="P104" i="1"/>
  <c r="P37" i="1"/>
  <c r="P115" i="1"/>
  <c r="P177" i="1"/>
  <c r="P191" i="1"/>
  <c r="P91" i="1"/>
  <c r="P49" i="1"/>
  <c r="P127" i="1"/>
  <c r="P86" i="1"/>
  <c r="P171" i="1"/>
  <c r="P29" i="1"/>
  <c r="R23" i="1"/>
  <c r="R25" i="1"/>
  <c r="R28" i="1"/>
  <c r="R26" i="1"/>
  <c r="R30" i="1"/>
  <c r="R31" i="1"/>
  <c r="R29" i="1"/>
  <c r="R24" i="1"/>
  <c r="R32" i="1"/>
  <c r="R27" i="1"/>
  <c r="R33" i="1"/>
  <c r="Q26" i="1"/>
  <c r="Q24" i="1"/>
  <c r="Q27" i="1"/>
  <c r="Q32" i="1"/>
  <c r="Q23" i="1"/>
  <c r="Q31" i="1"/>
  <c r="Q28" i="1"/>
  <c r="Q25" i="1"/>
  <c r="Q30" i="1"/>
  <c r="Q33" i="1"/>
  <c r="Q29" i="1"/>
  <c r="S33" i="1" l="1"/>
  <c r="S27" i="1"/>
  <c r="U27" i="1" s="1"/>
  <c r="V27" i="1" s="1"/>
  <c r="S26" i="1"/>
  <c r="U26" i="1" s="1"/>
  <c r="V26" i="1" s="1"/>
  <c r="S28" i="1"/>
  <c r="U28" i="1" s="1"/>
  <c r="V28" i="1" s="1"/>
  <c r="S25" i="1"/>
  <c r="U25" i="1" s="1"/>
  <c r="V25" i="1" s="1"/>
  <c r="S29" i="1"/>
  <c r="U29" i="1" s="1"/>
  <c r="V29" i="1" s="1"/>
  <c r="S23" i="1"/>
  <c r="U23" i="1" s="1"/>
  <c r="S32" i="1"/>
  <c r="U32" i="1" s="1"/>
  <c r="V32" i="1" s="1"/>
  <c r="S30" i="1"/>
  <c r="U30" i="1" s="1"/>
  <c r="V30" i="1" s="1"/>
  <c r="S31" i="1"/>
  <c r="U31" i="1" s="1"/>
  <c r="V31" i="1" s="1"/>
  <c r="S24" i="1"/>
  <c r="U24" i="1" s="1"/>
  <c r="V24" i="1" s="1"/>
  <c r="V23" i="1" l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W23" i="1"/>
  <c r="J33" i="1"/>
  <c r="W24" i="1" l="1"/>
  <c r="W25" i="1" s="1"/>
  <c r="W26" i="1" s="1"/>
  <c r="W27" i="1" s="1"/>
  <c r="W28" i="1" s="1"/>
  <c r="W29" i="1" s="1"/>
  <c r="W30" i="1" s="1"/>
  <c r="W31" i="1" s="1"/>
  <c r="W32" i="1" s="1"/>
  <c r="R34" i="1"/>
  <c r="M33" i="1"/>
  <c r="D33" i="1" s="1"/>
  <c r="K33" i="1"/>
  <c r="N33" i="1" l="1"/>
  <c r="E33" i="1" s="1"/>
  <c r="I33" i="1"/>
  <c r="L33" i="1"/>
  <c r="H33" i="1"/>
  <c r="G33" i="1"/>
  <c r="F33" i="1"/>
  <c r="Q34" i="1" l="1"/>
  <c r="S34" i="1" l="1"/>
  <c r="J34" i="1" l="1"/>
  <c r="M34" i="1" s="1"/>
  <c r="D34" i="1" s="1"/>
  <c r="R35" i="1"/>
  <c r="K34" i="1" l="1"/>
  <c r="I34" i="1" s="1"/>
  <c r="X34" i="1"/>
  <c r="X35" i="1" s="1"/>
  <c r="F34" i="1"/>
  <c r="G34" i="1"/>
  <c r="H34" i="1"/>
  <c r="L34" i="1"/>
  <c r="Q35" i="1" l="1"/>
  <c r="S35" i="1" s="1"/>
  <c r="J35" i="1" s="1"/>
  <c r="N34" i="1"/>
  <c r="E34" i="1" s="1"/>
  <c r="K35" i="1" l="1"/>
  <c r="R36" i="1"/>
  <c r="M35" i="1"/>
  <c r="D35" i="1" s="1"/>
  <c r="F35" i="1" s="1"/>
  <c r="H35" i="1" l="1"/>
  <c r="G35" i="1"/>
  <c r="I35" i="1"/>
  <c r="L35" i="1" s="1"/>
  <c r="N35" i="1"/>
  <c r="E35" i="1" s="1"/>
  <c r="Q36" i="1" l="1"/>
  <c r="S36" i="1" s="1"/>
  <c r="J36" i="1" l="1"/>
  <c r="M36" i="1" l="1"/>
  <c r="D36" i="1" s="1"/>
  <c r="R37" i="1"/>
  <c r="K36" i="1"/>
  <c r="F36" i="1" l="1"/>
  <c r="G36" i="1"/>
  <c r="H36" i="1"/>
  <c r="N36" i="1"/>
  <c r="E36" i="1" s="1"/>
  <c r="I36" i="1"/>
  <c r="L36" i="1" l="1"/>
  <c r="Q37" i="1"/>
  <c r="S37" i="1" s="1"/>
  <c r="J37" i="1" l="1"/>
  <c r="R38" i="1" l="1"/>
  <c r="K37" i="1"/>
  <c r="M37" i="1"/>
  <c r="D37" i="1" s="1"/>
  <c r="I37" i="1" l="1"/>
  <c r="L37" i="1" s="1"/>
  <c r="N37" i="1"/>
  <c r="E37" i="1" s="1"/>
  <c r="G37" i="1"/>
  <c r="F37" i="1"/>
  <c r="H37" i="1"/>
  <c r="Q38" i="1" l="1"/>
  <c r="S38" i="1" s="1"/>
  <c r="J38" i="1" l="1"/>
  <c r="M38" i="1" l="1"/>
  <c r="D38" i="1" s="1"/>
  <c r="R39" i="1"/>
  <c r="K38" i="1"/>
  <c r="H38" i="1" l="1"/>
  <c r="F38" i="1"/>
  <c r="G38" i="1"/>
  <c r="N38" i="1"/>
  <c r="E38" i="1" s="1"/>
  <c r="I38" i="1"/>
  <c r="L38" i="1" s="1"/>
  <c r="Q39" i="1" l="1"/>
  <c r="S39" i="1" s="1"/>
  <c r="J39" i="1" s="1"/>
  <c r="M39" i="1" l="1"/>
  <c r="D39" i="1" s="1"/>
  <c r="R40" i="1"/>
  <c r="K39" i="1"/>
  <c r="F39" i="1" l="1"/>
  <c r="H39" i="1"/>
  <c r="G39" i="1"/>
  <c r="N39" i="1"/>
  <c r="E39" i="1" s="1"/>
  <c r="I39" i="1"/>
  <c r="L39" i="1" s="1"/>
  <c r="Q40" i="1" l="1"/>
  <c r="S40" i="1" s="1"/>
  <c r="J40" i="1" l="1"/>
  <c r="R41" i="1" l="1"/>
  <c r="M40" i="1"/>
  <c r="D40" i="1" s="1"/>
  <c r="K40" i="1"/>
  <c r="H40" i="1" l="1"/>
  <c r="F40" i="1"/>
  <c r="G40" i="1"/>
  <c r="N40" i="1"/>
  <c r="E40" i="1" s="1"/>
  <c r="I40" i="1"/>
  <c r="L40" i="1" s="1"/>
  <c r="Q41" i="1" l="1"/>
  <c r="S41" i="1" s="1"/>
  <c r="J41" i="1" s="1"/>
  <c r="M41" i="1" l="1"/>
  <c r="D41" i="1" s="1"/>
  <c r="K41" i="1"/>
  <c r="R42" i="1"/>
  <c r="I41" i="1" l="1"/>
  <c r="L41" i="1" s="1"/>
  <c r="N41" i="1"/>
  <c r="E41" i="1" s="1"/>
  <c r="G41" i="1"/>
  <c r="F41" i="1"/>
  <c r="H41" i="1"/>
  <c r="Q42" i="1" l="1"/>
  <c r="S42" i="1" s="1"/>
  <c r="J42" i="1" l="1"/>
  <c r="M42" i="1" l="1"/>
  <c r="D42" i="1" s="1"/>
  <c r="K42" i="1"/>
  <c r="R43" i="1"/>
  <c r="I42" i="1" l="1"/>
  <c r="L42" i="1" s="1"/>
  <c r="N42" i="1"/>
  <c r="E42" i="1" s="1"/>
  <c r="F42" i="1"/>
  <c r="H42" i="1"/>
  <c r="G42" i="1"/>
  <c r="Q43" i="1" l="1"/>
  <c r="S43" i="1" s="1"/>
  <c r="J43" i="1" s="1"/>
  <c r="R44" i="1" l="1"/>
  <c r="K43" i="1"/>
  <c r="M43" i="1"/>
  <c r="D43" i="1" s="1"/>
  <c r="I43" i="1" l="1"/>
  <c r="L43" i="1" s="1"/>
  <c r="N43" i="1"/>
  <c r="E43" i="1" s="1"/>
  <c r="G43" i="1"/>
  <c r="F43" i="1"/>
  <c r="H43" i="1"/>
  <c r="Q44" i="1" l="1"/>
  <c r="S44" i="1" s="1"/>
  <c r="J44" i="1" l="1"/>
  <c r="K44" i="1" l="1"/>
  <c r="R45" i="1"/>
  <c r="M44" i="1"/>
  <c r="D44" i="1" s="1"/>
  <c r="I44" i="1" l="1"/>
  <c r="L44" i="1" s="1"/>
  <c r="N44" i="1"/>
  <c r="E44" i="1" s="1"/>
  <c r="F44" i="1"/>
  <c r="G44" i="1"/>
  <c r="H44" i="1"/>
  <c r="Q45" i="1" l="1"/>
  <c r="S45" i="1" s="1"/>
  <c r="J45" i="1" l="1"/>
  <c r="M45" i="1" l="1"/>
  <c r="D45" i="1" s="1"/>
  <c r="R46" i="1"/>
  <c r="K45" i="1"/>
  <c r="I45" i="1" l="1"/>
  <c r="L45" i="1" s="1"/>
  <c r="N45" i="1"/>
  <c r="E45" i="1" s="1"/>
  <c r="H45" i="1"/>
  <c r="G45" i="1"/>
  <c r="F45" i="1"/>
  <c r="Q46" i="1" l="1"/>
  <c r="S46" i="1" s="1"/>
  <c r="J46" i="1" l="1"/>
  <c r="M46" i="1" l="1"/>
  <c r="D46" i="1" s="1"/>
  <c r="R47" i="1"/>
  <c r="K46" i="1"/>
  <c r="F46" i="1" l="1"/>
  <c r="H46" i="1"/>
  <c r="G46" i="1"/>
  <c r="I46" i="1"/>
  <c r="L46" i="1" s="1"/>
  <c r="N46" i="1"/>
  <c r="E46" i="1" s="1"/>
  <c r="Q47" i="1" l="1"/>
  <c r="S47" i="1" s="1"/>
  <c r="J47" i="1" l="1"/>
  <c r="R48" i="1" l="1"/>
  <c r="M47" i="1"/>
  <c r="D47" i="1" s="1"/>
  <c r="K47" i="1"/>
  <c r="I47" i="1" l="1"/>
  <c r="L47" i="1" s="1"/>
  <c r="N47" i="1"/>
  <c r="E47" i="1" s="1"/>
  <c r="G47" i="1"/>
  <c r="H47" i="1"/>
  <c r="F47" i="1"/>
  <c r="Q48" i="1" l="1"/>
  <c r="S48" i="1" s="1"/>
  <c r="J48" i="1" l="1"/>
  <c r="K48" i="1" l="1"/>
  <c r="R49" i="1"/>
  <c r="M48" i="1"/>
  <c r="D48" i="1" s="1"/>
  <c r="I48" i="1" l="1"/>
  <c r="L48" i="1" s="1"/>
  <c r="N48" i="1"/>
  <c r="E48" i="1" s="1"/>
  <c r="G48" i="1"/>
  <c r="H48" i="1"/>
  <c r="F48" i="1"/>
  <c r="Q49" i="1" l="1"/>
  <c r="S49" i="1" s="1"/>
  <c r="J49" i="1" l="1"/>
  <c r="M49" i="1" l="1"/>
  <c r="D49" i="1" s="1"/>
  <c r="R50" i="1"/>
  <c r="K49" i="1"/>
  <c r="F49" i="1" l="1"/>
  <c r="G49" i="1"/>
  <c r="H49" i="1"/>
  <c r="I49" i="1"/>
  <c r="L49" i="1" s="1"/>
  <c r="N49" i="1"/>
  <c r="E49" i="1" s="1"/>
  <c r="Q50" i="1" l="1"/>
  <c r="S50" i="1" s="1"/>
  <c r="J50" i="1" l="1"/>
  <c r="R51" i="1" l="1"/>
  <c r="M50" i="1"/>
  <c r="D50" i="1" s="1"/>
  <c r="K50" i="1"/>
  <c r="I50" i="1" l="1"/>
  <c r="L50" i="1" s="1"/>
  <c r="N50" i="1"/>
  <c r="E50" i="1" s="1"/>
  <c r="G50" i="1"/>
  <c r="F50" i="1"/>
  <c r="H50" i="1"/>
  <c r="Q51" i="1" l="1"/>
  <c r="S51" i="1" s="1"/>
  <c r="J51" i="1" l="1"/>
  <c r="M51" i="1" l="1"/>
  <c r="D51" i="1" s="1"/>
  <c r="K51" i="1"/>
  <c r="R52" i="1"/>
  <c r="G51" i="1" l="1"/>
  <c r="F51" i="1"/>
  <c r="H51" i="1"/>
  <c r="I51" i="1"/>
  <c r="L51" i="1" s="1"/>
  <c r="N51" i="1"/>
  <c r="E51" i="1" s="1"/>
  <c r="Q52" i="1" l="1"/>
  <c r="S52" i="1" s="1"/>
  <c r="J52" i="1" l="1"/>
  <c r="K52" i="1" l="1"/>
  <c r="R53" i="1"/>
  <c r="M52" i="1"/>
  <c r="D52" i="1" s="1"/>
  <c r="I52" i="1" l="1"/>
  <c r="L52" i="1" s="1"/>
  <c r="N52" i="1"/>
  <c r="E52" i="1" s="1"/>
  <c r="F52" i="1"/>
  <c r="G52" i="1"/>
  <c r="H52" i="1"/>
  <c r="Q53" i="1" l="1"/>
  <c r="S53" i="1" s="1"/>
  <c r="J53" i="1" l="1"/>
  <c r="K53" i="1" l="1"/>
  <c r="M53" i="1"/>
  <c r="D53" i="1" s="1"/>
  <c r="R54" i="1"/>
  <c r="I53" i="1" l="1"/>
  <c r="L53" i="1" s="1"/>
  <c r="N53" i="1"/>
  <c r="E53" i="1" s="1"/>
  <c r="F53" i="1"/>
  <c r="H53" i="1"/>
  <c r="G53" i="1"/>
  <c r="Q54" i="1" l="1"/>
  <c r="S54" i="1" s="1"/>
  <c r="J54" i="1" l="1"/>
  <c r="K54" i="1" l="1"/>
  <c r="M54" i="1"/>
  <c r="D54" i="1" s="1"/>
  <c r="R55" i="1"/>
  <c r="H54" i="1" l="1"/>
  <c r="F54" i="1"/>
  <c r="G54" i="1"/>
  <c r="I54" i="1"/>
  <c r="L54" i="1" s="1"/>
  <c r="N54" i="1"/>
  <c r="E54" i="1" s="1"/>
  <c r="Q55" i="1" l="1"/>
  <c r="S55" i="1" s="1"/>
  <c r="J55" i="1" l="1"/>
  <c r="R56" i="1" l="1"/>
  <c r="M55" i="1"/>
  <c r="D55" i="1" s="1"/>
  <c r="K55" i="1"/>
  <c r="I55" i="1" l="1"/>
  <c r="L55" i="1" s="1"/>
  <c r="N55" i="1"/>
  <c r="E55" i="1" s="1"/>
  <c r="G55" i="1"/>
  <c r="F55" i="1"/>
  <c r="H55" i="1"/>
  <c r="Q56" i="1" l="1"/>
  <c r="S56" i="1" s="1"/>
  <c r="J56" i="1" l="1"/>
  <c r="R57" i="1" l="1"/>
  <c r="M56" i="1"/>
  <c r="D56" i="1" s="1"/>
  <c r="K56" i="1"/>
  <c r="I56" i="1" l="1"/>
  <c r="L56" i="1" s="1"/>
  <c r="N56" i="1"/>
  <c r="E56" i="1" s="1"/>
  <c r="F56" i="1"/>
  <c r="G56" i="1"/>
  <c r="H56" i="1"/>
  <c r="Q57" i="1" l="1"/>
  <c r="S57" i="1" s="1"/>
  <c r="J57" i="1" l="1"/>
  <c r="K57" i="1" l="1"/>
  <c r="M57" i="1"/>
  <c r="D57" i="1" s="1"/>
  <c r="R58" i="1"/>
  <c r="I57" i="1" l="1"/>
  <c r="L57" i="1" s="1"/>
  <c r="N57" i="1"/>
  <c r="E57" i="1" s="1"/>
  <c r="H57" i="1"/>
  <c r="F57" i="1"/>
  <c r="G57" i="1"/>
  <c r="Q58" i="1" l="1"/>
  <c r="S58" i="1" l="1"/>
  <c r="J58" i="1" s="1"/>
  <c r="M58" i="1" l="1"/>
  <c r="D58" i="1" s="1"/>
  <c r="G58" i="1" s="1"/>
  <c r="R59" i="1"/>
  <c r="K58" i="1"/>
  <c r="N58" i="1" s="1"/>
  <c r="E58" i="1" s="1"/>
  <c r="H58" i="1" l="1"/>
  <c r="F58" i="1"/>
  <c r="I58" i="1"/>
  <c r="L58" i="1" s="1"/>
  <c r="Q59" i="1" l="1"/>
  <c r="S59" i="1" s="1"/>
  <c r="J59" i="1" s="1"/>
  <c r="R60" i="1" l="1"/>
  <c r="K59" i="1"/>
  <c r="M59" i="1"/>
  <c r="D59" i="1" s="1"/>
  <c r="G59" i="1" l="1"/>
  <c r="H59" i="1"/>
  <c r="F59" i="1"/>
  <c r="I59" i="1"/>
  <c r="L59" i="1" s="1"/>
  <c r="N59" i="1"/>
  <c r="E59" i="1" s="1"/>
  <c r="Q60" i="1" l="1"/>
  <c r="S60" i="1" s="1"/>
  <c r="J60" i="1" l="1"/>
  <c r="R61" i="1" l="1"/>
  <c r="M60" i="1"/>
  <c r="D60" i="1" s="1"/>
  <c r="K60" i="1"/>
  <c r="I60" i="1" l="1"/>
  <c r="L60" i="1" s="1"/>
  <c r="N60" i="1"/>
  <c r="E60" i="1" s="1"/>
  <c r="F60" i="1"/>
  <c r="G60" i="1"/>
  <c r="H60" i="1"/>
  <c r="Q61" i="1" l="1"/>
  <c r="S61" i="1" l="1"/>
  <c r="J61" i="1" s="1"/>
  <c r="M61" i="1" l="1"/>
  <c r="D61" i="1" s="1"/>
  <c r="F61" i="1" s="1"/>
  <c r="R62" i="1"/>
  <c r="K61" i="1"/>
  <c r="I61" i="1" s="1"/>
  <c r="L61" i="1" s="1"/>
  <c r="G61" i="1" l="1"/>
  <c r="H61" i="1"/>
  <c r="N61" i="1"/>
  <c r="E61" i="1" s="1"/>
  <c r="Q62" i="1"/>
  <c r="S62" i="1" s="1"/>
  <c r="J62" i="1" l="1"/>
  <c r="M62" i="1" l="1"/>
  <c r="D62" i="1" s="1"/>
  <c r="R63" i="1"/>
  <c r="K62" i="1"/>
  <c r="I62" i="1" l="1"/>
  <c r="L62" i="1" s="1"/>
  <c r="N62" i="1"/>
  <c r="E62" i="1" s="1"/>
  <c r="F62" i="1"/>
  <c r="G62" i="1"/>
  <c r="H62" i="1"/>
  <c r="Q63" i="1" l="1"/>
  <c r="S63" i="1" s="1"/>
  <c r="J63" i="1" s="1"/>
  <c r="K63" i="1" l="1"/>
  <c r="M63" i="1"/>
  <c r="D63" i="1" s="1"/>
  <c r="R64" i="1"/>
  <c r="H63" i="1" l="1"/>
  <c r="G63" i="1"/>
  <c r="F63" i="1"/>
  <c r="I63" i="1"/>
  <c r="L63" i="1" s="1"/>
  <c r="N63" i="1"/>
  <c r="E63" i="1" s="1"/>
  <c r="Q64" i="1" l="1"/>
  <c r="S64" i="1" s="1"/>
  <c r="J64" i="1" l="1"/>
  <c r="R65" i="1" l="1"/>
  <c r="M64" i="1"/>
  <c r="D64" i="1" s="1"/>
  <c r="K64" i="1"/>
  <c r="I64" i="1" l="1"/>
  <c r="L64" i="1" s="1"/>
  <c r="N64" i="1"/>
  <c r="E64" i="1" s="1"/>
  <c r="H64" i="1"/>
  <c r="F64" i="1"/>
  <c r="G64" i="1"/>
  <c r="Q65" i="1" l="1"/>
  <c r="S65" i="1" l="1"/>
  <c r="J65" i="1" s="1"/>
  <c r="R66" i="1" l="1"/>
  <c r="K65" i="1"/>
  <c r="I65" i="1" s="1"/>
  <c r="L65" i="1" s="1"/>
  <c r="M65" i="1"/>
  <c r="D65" i="1" s="1"/>
  <c r="F65" i="1" s="1"/>
  <c r="G65" i="1" l="1"/>
  <c r="N65" i="1"/>
  <c r="E65" i="1" s="1"/>
  <c r="H65" i="1"/>
  <c r="Q66" i="1"/>
  <c r="S66" i="1" s="1"/>
  <c r="J66" i="1" l="1"/>
  <c r="K66" i="1" l="1"/>
  <c r="M66" i="1"/>
  <c r="D66" i="1" s="1"/>
  <c r="R67" i="1"/>
  <c r="H66" i="1" l="1"/>
  <c r="F66" i="1"/>
  <c r="G66" i="1"/>
  <c r="I66" i="1"/>
  <c r="L66" i="1" s="1"/>
  <c r="N66" i="1"/>
  <c r="E66" i="1" s="1"/>
  <c r="Q67" i="1" l="1"/>
  <c r="S67" i="1" s="1"/>
  <c r="J67" i="1" l="1"/>
  <c r="R68" i="1" l="1"/>
  <c r="K67" i="1"/>
  <c r="M67" i="1"/>
  <c r="D67" i="1" s="1"/>
  <c r="I67" i="1" l="1"/>
  <c r="L67" i="1" s="1"/>
  <c r="N67" i="1"/>
  <c r="E67" i="1" s="1"/>
  <c r="F67" i="1"/>
  <c r="G67" i="1"/>
  <c r="H67" i="1"/>
  <c r="Q68" i="1" l="1"/>
  <c r="S68" i="1" l="1"/>
  <c r="J68" i="1" s="1"/>
  <c r="R69" i="1" l="1"/>
  <c r="K68" i="1"/>
  <c r="I68" i="1" s="1"/>
  <c r="L68" i="1" s="1"/>
  <c r="M68" i="1"/>
  <c r="D68" i="1" s="1"/>
  <c r="H68" i="1" s="1"/>
  <c r="G68" i="1" l="1"/>
  <c r="N68" i="1"/>
  <c r="E68" i="1" s="1"/>
  <c r="F68" i="1"/>
  <c r="Q69" i="1"/>
  <c r="S69" i="1" l="1"/>
  <c r="J69" i="1" s="1"/>
  <c r="R70" i="1" l="1"/>
  <c r="K69" i="1"/>
  <c r="M69" i="1"/>
  <c r="D69" i="1" s="1"/>
  <c r="H69" i="1" s="1"/>
  <c r="G69" i="1" l="1"/>
  <c r="N69" i="1"/>
  <c r="E69" i="1" s="1"/>
  <c r="I69" i="1"/>
  <c r="L69" i="1" s="1"/>
  <c r="F69" i="1"/>
  <c r="Q70" i="1" l="1"/>
  <c r="S70" i="1" s="1"/>
  <c r="J70" i="1" s="1"/>
  <c r="R71" i="1" s="1"/>
  <c r="M70" i="1" l="1"/>
  <c r="D70" i="1" s="1"/>
  <c r="H70" i="1" s="1"/>
  <c r="K70" i="1"/>
  <c r="N70" i="1" s="1"/>
  <c r="E70" i="1" s="1"/>
  <c r="F70" i="1" l="1"/>
  <c r="G70" i="1"/>
  <c r="I70" i="1"/>
  <c r="L70" i="1" s="1"/>
  <c r="Q71" i="1" l="1"/>
  <c r="S71" i="1" s="1"/>
  <c r="J71" i="1" s="1"/>
  <c r="R72" i="1" s="1"/>
  <c r="M71" i="1" l="1"/>
  <c r="D71" i="1" s="1"/>
  <c r="G71" i="1" s="1"/>
  <c r="K71" i="1"/>
  <c r="I71" i="1" s="1"/>
  <c r="L71" i="1" s="1"/>
  <c r="H71" i="1" l="1"/>
  <c r="F71" i="1"/>
  <c r="N71" i="1"/>
  <c r="E71" i="1" s="1"/>
  <c r="Q72" i="1"/>
  <c r="S72" i="1" s="1"/>
  <c r="J72" i="1" l="1"/>
  <c r="K72" i="1" l="1"/>
  <c r="M72" i="1"/>
  <c r="D72" i="1" s="1"/>
  <c r="R73" i="1"/>
  <c r="F72" i="1" l="1"/>
  <c r="G72" i="1"/>
  <c r="H72" i="1"/>
  <c r="I72" i="1"/>
  <c r="L72" i="1" s="1"/>
  <c r="N72" i="1"/>
  <c r="E72" i="1" s="1"/>
  <c r="Q73" i="1" l="1"/>
  <c r="S73" i="1" s="1"/>
  <c r="J73" i="1" l="1"/>
  <c r="R74" i="1" l="1"/>
  <c r="M73" i="1"/>
  <c r="D73" i="1" s="1"/>
  <c r="K73" i="1"/>
  <c r="I73" i="1" l="1"/>
  <c r="L73" i="1" s="1"/>
  <c r="N73" i="1"/>
  <c r="E73" i="1" s="1"/>
  <c r="G73" i="1"/>
  <c r="H73" i="1"/>
  <c r="F73" i="1"/>
  <c r="Q74" i="1" l="1"/>
  <c r="S74" i="1" s="1"/>
  <c r="J74" i="1" s="1"/>
  <c r="M74" i="1" l="1"/>
  <c r="D74" i="1" s="1"/>
  <c r="R75" i="1"/>
  <c r="K74" i="1"/>
  <c r="I74" i="1" l="1"/>
  <c r="L74" i="1" s="1"/>
  <c r="N74" i="1"/>
  <c r="E74" i="1" s="1"/>
  <c r="H74" i="1"/>
  <c r="G74" i="1"/>
  <c r="F74" i="1"/>
  <c r="Q75" i="1" l="1"/>
  <c r="S75" i="1" s="1"/>
  <c r="J75" i="1" s="1"/>
  <c r="M75" i="1" l="1"/>
  <c r="D75" i="1" s="1"/>
  <c r="R76" i="1"/>
  <c r="K75" i="1"/>
  <c r="I75" i="1" l="1"/>
  <c r="L75" i="1" s="1"/>
  <c r="N75" i="1"/>
  <c r="E75" i="1" s="1"/>
  <c r="F75" i="1"/>
  <c r="H75" i="1"/>
  <c r="G75" i="1"/>
  <c r="Q76" i="1" l="1"/>
  <c r="S76" i="1" s="1"/>
  <c r="J76" i="1" s="1"/>
  <c r="M76" i="1" l="1"/>
  <c r="D76" i="1" s="1"/>
  <c r="K76" i="1"/>
  <c r="R77" i="1"/>
  <c r="I76" i="1" l="1"/>
  <c r="L76" i="1" s="1"/>
  <c r="N76" i="1"/>
  <c r="E76" i="1" s="1"/>
  <c r="G76" i="1"/>
  <c r="H76" i="1"/>
  <c r="F76" i="1"/>
  <c r="Q77" i="1" l="1"/>
  <c r="S77" i="1" s="1"/>
  <c r="J77" i="1" s="1"/>
  <c r="K77" i="1" l="1"/>
  <c r="M77" i="1"/>
  <c r="D77" i="1" s="1"/>
  <c r="R78" i="1"/>
  <c r="G77" i="1" l="1"/>
  <c r="H77" i="1"/>
  <c r="F77" i="1"/>
  <c r="I77" i="1"/>
  <c r="L77" i="1" s="1"/>
  <c r="N77" i="1"/>
  <c r="E77" i="1" s="1"/>
  <c r="Q78" i="1" l="1"/>
  <c r="S78" i="1" s="1"/>
  <c r="J78" i="1" l="1"/>
  <c r="R79" i="1" l="1"/>
  <c r="K78" i="1"/>
  <c r="M78" i="1"/>
  <c r="D78" i="1" s="1"/>
  <c r="F78" i="1" l="1"/>
  <c r="H78" i="1"/>
  <c r="G78" i="1"/>
  <c r="I78" i="1"/>
  <c r="L78" i="1" s="1"/>
  <c r="N78" i="1"/>
  <c r="E78" i="1" s="1"/>
  <c r="Q79" i="1" l="1"/>
  <c r="S79" i="1" s="1"/>
  <c r="J79" i="1" l="1"/>
  <c r="R80" i="1" l="1"/>
  <c r="K79" i="1"/>
  <c r="M79" i="1"/>
  <c r="D79" i="1" s="1"/>
  <c r="G79" i="1" l="1"/>
  <c r="F79" i="1"/>
  <c r="H79" i="1"/>
  <c r="I79" i="1"/>
  <c r="L79" i="1" s="1"/>
  <c r="N79" i="1"/>
  <c r="E79" i="1" s="1"/>
  <c r="Q80" i="1" l="1"/>
  <c r="S80" i="1" s="1"/>
  <c r="J80" i="1" l="1"/>
  <c r="R81" i="1" l="1"/>
  <c r="M80" i="1"/>
  <c r="D80" i="1" s="1"/>
  <c r="K80" i="1"/>
  <c r="I80" i="1" l="1"/>
  <c r="L80" i="1" s="1"/>
  <c r="N80" i="1"/>
  <c r="E80" i="1" s="1"/>
  <c r="G80" i="1"/>
  <c r="F80" i="1"/>
  <c r="H80" i="1"/>
  <c r="Q81" i="1" l="1"/>
  <c r="S81" i="1" s="1"/>
  <c r="J81" i="1" s="1"/>
  <c r="M81" i="1" l="1"/>
  <c r="D81" i="1" s="1"/>
  <c r="R82" i="1"/>
  <c r="K81" i="1"/>
  <c r="I81" i="1" l="1"/>
  <c r="L81" i="1" s="1"/>
  <c r="N81" i="1"/>
  <c r="E81" i="1" s="1"/>
  <c r="F81" i="1"/>
  <c r="H81" i="1"/>
  <c r="G81" i="1"/>
  <c r="Q82" i="1" l="1"/>
  <c r="S82" i="1" s="1"/>
  <c r="J82" i="1" s="1"/>
  <c r="K82" i="1" l="1"/>
  <c r="R83" i="1"/>
  <c r="M82" i="1"/>
  <c r="D82" i="1" s="1"/>
  <c r="G82" i="1" l="1"/>
  <c r="H82" i="1"/>
  <c r="F82" i="1"/>
  <c r="I82" i="1"/>
  <c r="L82" i="1" s="1"/>
  <c r="N82" i="1"/>
  <c r="E82" i="1" s="1"/>
  <c r="Q83" i="1" l="1"/>
  <c r="S83" i="1" s="1"/>
  <c r="J83" i="1" l="1"/>
  <c r="R84" i="1" l="1"/>
  <c r="M83" i="1"/>
  <c r="D83" i="1" s="1"/>
  <c r="K83" i="1"/>
  <c r="I83" i="1" l="1"/>
  <c r="L83" i="1" s="1"/>
  <c r="N83" i="1"/>
  <c r="E83" i="1" s="1"/>
  <c r="H83" i="1"/>
  <c r="F83" i="1"/>
  <c r="G83" i="1"/>
  <c r="Q84" i="1" l="1"/>
  <c r="S84" i="1" s="1"/>
  <c r="J84" i="1" l="1"/>
  <c r="K84" i="1" l="1"/>
  <c r="M84" i="1"/>
  <c r="D84" i="1" s="1"/>
  <c r="R85" i="1"/>
  <c r="H84" i="1" l="1"/>
  <c r="G84" i="1"/>
  <c r="F84" i="1"/>
  <c r="I84" i="1"/>
  <c r="L84" i="1" s="1"/>
  <c r="N84" i="1"/>
  <c r="E84" i="1" s="1"/>
  <c r="Q85" i="1" l="1"/>
  <c r="S85" i="1" s="1"/>
  <c r="J85" i="1" l="1"/>
  <c r="M85" i="1" l="1"/>
  <c r="D85" i="1" s="1"/>
  <c r="R86" i="1"/>
  <c r="K85" i="1"/>
  <c r="I85" i="1" l="1"/>
  <c r="L85" i="1" s="1"/>
  <c r="N85" i="1"/>
  <c r="E85" i="1" s="1"/>
  <c r="H85" i="1"/>
  <c r="G85" i="1"/>
  <c r="F85" i="1"/>
  <c r="Q86" i="1" l="1"/>
  <c r="S86" i="1" s="1"/>
  <c r="J86" i="1" s="1"/>
  <c r="K86" i="1" l="1"/>
  <c r="M86" i="1"/>
  <c r="D86" i="1" s="1"/>
  <c r="R87" i="1"/>
  <c r="F86" i="1" l="1"/>
  <c r="G86" i="1"/>
  <c r="H86" i="1"/>
  <c r="I86" i="1"/>
  <c r="L86" i="1" s="1"/>
  <c r="N86" i="1"/>
  <c r="E86" i="1" s="1"/>
  <c r="Q87" i="1" l="1"/>
  <c r="S87" i="1" s="1"/>
  <c r="J87" i="1" l="1"/>
  <c r="R88" i="1" l="1"/>
  <c r="K87" i="1"/>
  <c r="M87" i="1"/>
  <c r="D87" i="1" s="1"/>
  <c r="G87" i="1" l="1"/>
  <c r="H87" i="1"/>
  <c r="F87" i="1"/>
  <c r="I87" i="1"/>
  <c r="L87" i="1" s="1"/>
  <c r="N87" i="1"/>
  <c r="E87" i="1" s="1"/>
  <c r="Q88" i="1" l="1"/>
  <c r="S88" i="1" s="1"/>
  <c r="J88" i="1" l="1"/>
  <c r="R89" i="1" l="1"/>
  <c r="K88" i="1"/>
  <c r="M88" i="1"/>
  <c r="D88" i="1" s="1"/>
  <c r="G88" i="1" l="1"/>
  <c r="F88" i="1"/>
  <c r="H88" i="1"/>
  <c r="I88" i="1"/>
  <c r="L88" i="1" s="1"/>
  <c r="N88" i="1"/>
  <c r="E88" i="1" s="1"/>
  <c r="Q89" i="1" l="1"/>
  <c r="S89" i="1" s="1"/>
  <c r="J89" i="1" l="1"/>
  <c r="K89" i="1" l="1"/>
  <c r="R90" i="1"/>
  <c r="M89" i="1"/>
  <c r="D89" i="1" s="1"/>
  <c r="H89" i="1" l="1"/>
  <c r="F89" i="1"/>
  <c r="G89" i="1"/>
  <c r="I89" i="1"/>
  <c r="L89" i="1" s="1"/>
  <c r="N89" i="1"/>
  <c r="E89" i="1" s="1"/>
  <c r="Q90" i="1" l="1"/>
  <c r="S90" i="1" s="1"/>
  <c r="J90" i="1" l="1"/>
  <c r="M90" i="1" l="1"/>
  <c r="D90" i="1" s="1"/>
  <c r="K90" i="1"/>
  <c r="R91" i="1"/>
  <c r="I90" i="1" l="1"/>
  <c r="L90" i="1" s="1"/>
  <c r="N90" i="1"/>
  <c r="E90" i="1" s="1"/>
  <c r="G90" i="1"/>
  <c r="H90" i="1"/>
  <c r="F90" i="1"/>
  <c r="Q91" i="1" l="1"/>
  <c r="S91" i="1" s="1"/>
  <c r="J91" i="1" s="1"/>
  <c r="M91" i="1" l="1"/>
  <c r="D91" i="1" s="1"/>
  <c r="G91" i="1" s="1"/>
  <c r="R92" i="1"/>
  <c r="K91" i="1"/>
  <c r="I91" i="1" s="1"/>
  <c r="Q92" i="1" s="1"/>
  <c r="S92" i="1" l="1"/>
  <c r="J92" i="1" s="1"/>
  <c r="H91" i="1"/>
  <c r="F91" i="1"/>
  <c r="N91" i="1"/>
  <c r="E91" i="1" s="1"/>
  <c r="L91" i="1"/>
  <c r="K92" i="1" l="1"/>
  <c r="N92" i="1" s="1"/>
  <c r="E92" i="1" s="1"/>
  <c r="R93" i="1"/>
  <c r="M92" i="1"/>
  <c r="D92" i="1" s="1"/>
  <c r="F92" i="1" s="1"/>
  <c r="I92" i="1" l="1"/>
  <c r="Q93" i="1" s="1"/>
  <c r="S93" i="1" s="1"/>
  <c r="J93" i="1" s="1"/>
  <c r="H92" i="1"/>
  <c r="G92" i="1"/>
  <c r="L92" i="1" l="1"/>
  <c r="M93" i="1"/>
  <c r="D93" i="1" s="1"/>
  <c r="G93" i="1" s="1"/>
  <c r="R94" i="1"/>
  <c r="K93" i="1"/>
  <c r="I93" i="1" s="1"/>
  <c r="Q94" i="1" s="1"/>
  <c r="S94" i="1" s="1"/>
  <c r="N93" i="1" l="1"/>
  <c r="E93" i="1" s="1"/>
  <c r="J94" i="1"/>
  <c r="F93" i="1"/>
  <c r="L93" i="1" s="1"/>
  <c r="H93" i="1"/>
  <c r="K94" i="1" l="1"/>
  <c r="N94" i="1" s="1"/>
  <c r="E94" i="1" s="1"/>
  <c r="R95" i="1"/>
  <c r="M94" i="1"/>
  <c r="D94" i="1" s="1"/>
  <c r="H94" i="1" s="1"/>
  <c r="F94" i="1" l="1"/>
  <c r="I94" i="1"/>
  <c r="Q95" i="1" s="1"/>
  <c r="S95" i="1" s="1"/>
  <c r="J95" i="1" s="1"/>
  <c r="G94" i="1"/>
  <c r="L94" i="1" l="1"/>
  <c r="R96" i="1"/>
  <c r="K95" i="1"/>
  <c r="N95" i="1" s="1"/>
  <c r="E95" i="1" s="1"/>
  <c r="M95" i="1"/>
  <c r="D95" i="1" s="1"/>
  <c r="H95" i="1" s="1"/>
  <c r="I95" i="1" l="1"/>
  <c r="Q96" i="1" s="1"/>
  <c r="S96" i="1" s="1"/>
  <c r="J96" i="1" s="1"/>
  <c r="F95" i="1"/>
  <c r="G95" i="1"/>
  <c r="L95" i="1" l="1"/>
  <c r="K96" i="1"/>
  <c r="I96" i="1" s="1"/>
  <c r="L96" i="1" s="1"/>
  <c r="R97" i="1"/>
  <c r="M96" i="1"/>
  <c r="D96" i="1" s="1"/>
  <c r="H96" i="1" s="1"/>
  <c r="N96" i="1" l="1"/>
  <c r="E96" i="1" s="1"/>
  <c r="G96" i="1"/>
  <c r="F96" i="1"/>
  <c r="Q97" i="1"/>
  <c r="S97" i="1" s="1"/>
  <c r="J97" i="1" l="1"/>
  <c r="M97" i="1" l="1"/>
  <c r="D97" i="1" s="1"/>
  <c r="R98" i="1"/>
  <c r="K97" i="1"/>
  <c r="H97" i="1" l="1"/>
  <c r="F97" i="1"/>
  <c r="G97" i="1"/>
  <c r="I97" i="1"/>
  <c r="Q98" i="1" s="1"/>
  <c r="S98" i="1" s="1"/>
  <c r="N97" i="1"/>
  <c r="E97" i="1" s="1"/>
  <c r="J98" i="1" l="1"/>
  <c r="L97" i="1"/>
  <c r="M98" i="1" l="1"/>
  <c r="D98" i="1" s="1"/>
  <c r="G98" i="1" s="1"/>
  <c r="R99" i="1"/>
  <c r="K98" i="1"/>
  <c r="N98" i="1" s="1"/>
  <c r="E98" i="1" s="1"/>
  <c r="H98" i="1" l="1"/>
  <c r="I98" i="1"/>
  <c r="Q99" i="1" s="1"/>
  <c r="S99" i="1" s="1"/>
  <c r="J99" i="1" s="1"/>
  <c r="F98" i="1"/>
  <c r="L98" i="1" l="1"/>
  <c r="M99" i="1"/>
  <c r="D99" i="1" s="1"/>
  <c r="H99" i="1" s="1"/>
  <c r="R100" i="1"/>
  <c r="K99" i="1"/>
  <c r="G99" i="1" l="1"/>
  <c r="F99" i="1"/>
  <c r="N99" i="1"/>
  <c r="E99" i="1" s="1"/>
  <c r="I99" i="1"/>
  <c r="L99" i="1" s="1"/>
  <c r="Q100" i="1" l="1"/>
  <c r="S100" i="1" l="1"/>
  <c r="J100" i="1" s="1"/>
  <c r="R101" i="1" l="1"/>
  <c r="K100" i="1"/>
  <c r="M100" i="1"/>
  <c r="D100" i="1" s="1"/>
  <c r="H100" i="1" l="1"/>
  <c r="G100" i="1"/>
  <c r="F100" i="1"/>
  <c r="I100" i="1"/>
  <c r="L100" i="1" s="1"/>
  <c r="N100" i="1"/>
  <c r="E100" i="1" s="1"/>
  <c r="Q101" i="1" l="1"/>
  <c r="S101" i="1" s="1"/>
  <c r="J101" i="1" s="1"/>
  <c r="M101" i="1" l="1"/>
  <c r="D101" i="1" s="1"/>
  <c r="R102" i="1"/>
  <c r="K101" i="1"/>
  <c r="N101" i="1" l="1"/>
  <c r="E101" i="1" s="1"/>
  <c r="I101" i="1"/>
  <c r="L101" i="1" s="1"/>
  <c r="G101" i="1"/>
  <c r="F101" i="1"/>
  <c r="H101" i="1"/>
  <c r="Q102" i="1" l="1"/>
  <c r="S102" i="1" s="1"/>
  <c r="J102" i="1" s="1"/>
  <c r="R103" i="1" s="1"/>
  <c r="M102" i="1" l="1"/>
  <c r="D102" i="1" s="1"/>
  <c r="H102" i="1" s="1"/>
  <c r="K102" i="1"/>
  <c r="I102" i="1" s="1"/>
  <c r="Q103" i="1" s="1"/>
  <c r="S103" i="1" s="1"/>
  <c r="J103" i="1" s="1"/>
  <c r="N102" i="1" l="1"/>
  <c r="E102" i="1" s="1"/>
  <c r="L102" i="1"/>
  <c r="G102" i="1"/>
  <c r="F102" i="1"/>
  <c r="R104" i="1"/>
  <c r="K103" i="1"/>
  <c r="M103" i="1"/>
  <c r="D103" i="1" s="1"/>
  <c r="G103" i="1" l="1"/>
  <c r="F103" i="1"/>
  <c r="H103" i="1"/>
  <c r="N103" i="1"/>
  <c r="E103" i="1" s="1"/>
  <c r="I103" i="1"/>
  <c r="Q104" i="1" s="1"/>
  <c r="S104" i="1" s="1"/>
  <c r="J104" i="1" l="1"/>
  <c r="L103" i="1"/>
  <c r="R105" i="1" l="1"/>
  <c r="M104" i="1"/>
  <c r="D104" i="1" s="1"/>
  <c r="K104" i="1"/>
  <c r="N104" i="1" l="1"/>
  <c r="E104" i="1" s="1"/>
  <c r="I104" i="1"/>
  <c r="Q105" i="1" s="1"/>
  <c r="S105" i="1" s="1"/>
  <c r="H104" i="1"/>
  <c r="G104" i="1"/>
  <c r="F104" i="1"/>
  <c r="L104" i="1" l="1"/>
  <c r="J105" i="1"/>
  <c r="K105" i="1" l="1"/>
  <c r="R106" i="1"/>
  <c r="M105" i="1"/>
  <c r="D105" i="1" s="1"/>
  <c r="F105" i="1" l="1"/>
  <c r="G105" i="1"/>
  <c r="H105" i="1"/>
  <c r="I105" i="1"/>
  <c r="Q106" i="1" s="1"/>
  <c r="S106" i="1" s="1"/>
  <c r="N105" i="1"/>
  <c r="E105" i="1" s="1"/>
  <c r="J106" i="1" l="1"/>
  <c r="L105" i="1"/>
  <c r="K106" i="1" l="1"/>
  <c r="M106" i="1"/>
  <c r="D106" i="1" s="1"/>
  <c r="R107" i="1"/>
  <c r="G106" i="1" l="1"/>
  <c r="F106" i="1"/>
  <c r="H106" i="1"/>
  <c r="I106" i="1"/>
  <c r="Q107" i="1" s="1"/>
  <c r="N106" i="1"/>
  <c r="E106" i="1" s="1"/>
  <c r="S107" i="1" l="1"/>
  <c r="J107" i="1" s="1"/>
  <c r="L106" i="1"/>
  <c r="M107" i="1" l="1"/>
  <c r="D107" i="1" s="1"/>
  <c r="G107" i="1" s="1"/>
  <c r="K107" i="1"/>
  <c r="I107" i="1" s="1"/>
  <c r="R108" i="1"/>
  <c r="F107" i="1" l="1"/>
  <c r="H107" i="1"/>
  <c r="N107" i="1"/>
  <c r="E107" i="1" s="1"/>
  <c r="Q108" i="1"/>
  <c r="S108" i="1" s="1"/>
  <c r="L107" i="1"/>
  <c r="J108" i="1" l="1"/>
  <c r="M108" i="1" l="1"/>
  <c r="D108" i="1" s="1"/>
  <c r="K108" i="1"/>
  <c r="R109" i="1"/>
  <c r="I108" i="1" l="1"/>
  <c r="N108" i="1"/>
  <c r="E108" i="1" s="1"/>
  <c r="H108" i="1"/>
  <c r="F108" i="1"/>
  <c r="G108" i="1"/>
  <c r="Q109" i="1" l="1"/>
  <c r="S109" i="1" s="1"/>
  <c r="L108" i="1"/>
  <c r="J109" i="1" l="1"/>
  <c r="M109" i="1" l="1"/>
  <c r="D109" i="1" s="1"/>
  <c r="K109" i="1"/>
  <c r="R110" i="1"/>
  <c r="G109" i="1" l="1"/>
  <c r="F109" i="1"/>
  <c r="H109" i="1"/>
  <c r="N109" i="1"/>
  <c r="E109" i="1" s="1"/>
  <c r="I109" i="1"/>
  <c r="L109" i="1" s="1"/>
  <c r="Q110" i="1" l="1"/>
  <c r="S110" i="1" s="1"/>
  <c r="J110" i="1" l="1"/>
  <c r="M110" i="1" l="1"/>
  <c r="D110" i="1" s="1"/>
  <c r="K110" i="1"/>
  <c r="R111" i="1"/>
  <c r="I110" i="1" l="1"/>
  <c r="N110" i="1"/>
  <c r="E110" i="1" s="1"/>
  <c r="G110" i="1"/>
  <c r="F110" i="1"/>
  <c r="H110" i="1"/>
  <c r="Q111" i="1" l="1"/>
  <c r="S111" i="1" s="1"/>
  <c r="L110" i="1"/>
  <c r="J111" i="1" l="1"/>
  <c r="K111" i="1" l="1"/>
  <c r="R112" i="1"/>
  <c r="M111" i="1"/>
  <c r="D111" i="1" s="1"/>
  <c r="I111" i="1" l="1"/>
  <c r="N111" i="1"/>
  <c r="E111" i="1" s="1"/>
  <c r="G111" i="1"/>
  <c r="F111" i="1"/>
  <c r="H111" i="1"/>
  <c r="Q112" i="1" l="1"/>
  <c r="S112" i="1" s="1"/>
  <c r="L111" i="1"/>
  <c r="J112" i="1" l="1"/>
  <c r="K112" i="1" l="1"/>
  <c r="R113" i="1"/>
  <c r="M112" i="1"/>
  <c r="D112" i="1" s="1"/>
  <c r="N112" i="1" l="1"/>
  <c r="E112" i="1" s="1"/>
  <c r="I112" i="1"/>
  <c r="F112" i="1"/>
  <c r="G112" i="1"/>
  <c r="H112" i="1"/>
  <c r="Q113" i="1" l="1"/>
  <c r="S113" i="1" s="1"/>
  <c r="L112" i="1"/>
  <c r="J113" i="1" l="1"/>
  <c r="K113" i="1" l="1"/>
  <c r="M113" i="1"/>
  <c r="D113" i="1" s="1"/>
  <c r="R114" i="1"/>
  <c r="I113" i="1" l="1"/>
  <c r="N113" i="1"/>
  <c r="E113" i="1" s="1"/>
  <c r="F113" i="1"/>
  <c r="G113" i="1"/>
  <c r="H113" i="1"/>
  <c r="Q114" i="1" l="1"/>
  <c r="S114" i="1" s="1"/>
  <c r="L113" i="1"/>
  <c r="J114" i="1" l="1"/>
  <c r="R115" i="1" l="1"/>
  <c r="M114" i="1"/>
  <c r="D114" i="1" s="1"/>
  <c r="K114" i="1"/>
  <c r="I114" i="1" l="1"/>
  <c r="Q115" i="1" s="1"/>
  <c r="N114" i="1"/>
  <c r="E114" i="1" s="1"/>
  <c r="H114" i="1"/>
  <c r="F114" i="1"/>
  <c r="G114" i="1"/>
  <c r="L114" i="1" l="1"/>
  <c r="S115" i="1"/>
  <c r="J115" i="1" s="1"/>
  <c r="R116" i="1" l="1"/>
  <c r="M115" i="1"/>
  <c r="D115" i="1" s="1"/>
  <c r="H115" i="1" s="1"/>
  <c r="K115" i="1"/>
  <c r="I115" i="1" s="1"/>
  <c r="L115" i="1" s="1"/>
  <c r="N115" i="1" l="1"/>
  <c r="E115" i="1" s="1"/>
  <c r="G115" i="1"/>
  <c r="F115" i="1"/>
  <c r="Q116" i="1"/>
  <c r="S116" i="1" l="1"/>
  <c r="J116" i="1" s="1"/>
  <c r="M116" i="1" l="1"/>
  <c r="D116" i="1" s="1"/>
  <c r="F116" i="1" s="1"/>
  <c r="R117" i="1"/>
  <c r="K116" i="1"/>
  <c r="N116" i="1" s="1"/>
  <c r="E116" i="1" s="1"/>
  <c r="G116" i="1" l="1"/>
  <c r="H116" i="1"/>
  <c r="I116" i="1"/>
  <c r="Q117" i="1" s="1"/>
  <c r="S117" i="1" l="1"/>
  <c r="J117" i="1" s="1"/>
  <c r="L116" i="1"/>
  <c r="R118" i="1" l="1"/>
  <c r="K117" i="1"/>
  <c r="M117" i="1"/>
  <c r="D117" i="1" s="1"/>
  <c r="G117" i="1" l="1"/>
  <c r="H117" i="1"/>
  <c r="F117" i="1"/>
  <c r="N117" i="1"/>
  <c r="E117" i="1" s="1"/>
  <c r="I117" i="1"/>
  <c r="L117" i="1" s="1"/>
  <c r="Q118" i="1" l="1"/>
  <c r="S118" i="1" l="1"/>
  <c r="J118" i="1" s="1"/>
  <c r="M118" i="1" l="1"/>
  <c r="D118" i="1" s="1"/>
  <c r="R119" i="1"/>
  <c r="K118" i="1"/>
  <c r="I118" i="1" l="1"/>
  <c r="L118" i="1" s="1"/>
  <c r="N118" i="1"/>
  <c r="E118" i="1" s="1"/>
  <c r="F118" i="1"/>
  <c r="G118" i="1"/>
  <c r="H118" i="1"/>
  <c r="Q119" i="1" l="1"/>
  <c r="S119" i="1" l="1"/>
  <c r="J119" i="1" s="1"/>
  <c r="K119" i="1" l="1"/>
  <c r="M119" i="1"/>
  <c r="D119" i="1" s="1"/>
  <c r="R120" i="1"/>
  <c r="F119" i="1" l="1"/>
  <c r="H119" i="1"/>
  <c r="G119" i="1"/>
  <c r="I119" i="1"/>
  <c r="N119" i="1"/>
  <c r="E119" i="1" s="1"/>
  <c r="Q120" i="1" l="1"/>
  <c r="L119" i="1"/>
  <c r="S120" i="1" l="1"/>
  <c r="J120" i="1" s="1"/>
  <c r="M120" i="1" l="1"/>
  <c r="D120" i="1" s="1"/>
  <c r="K120" i="1"/>
  <c r="R121" i="1"/>
  <c r="I120" i="1" l="1"/>
  <c r="L120" i="1" s="1"/>
  <c r="N120" i="1"/>
  <c r="E120" i="1" s="1"/>
  <c r="H120" i="1"/>
  <c r="F120" i="1"/>
  <c r="G120" i="1"/>
  <c r="Q121" i="1" l="1"/>
  <c r="S121" i="1" s="1"/>
  <c r="J121" i="1" s="1"/>
  <c r="M121" i="1" l="1"/>
  <c r="D121" i="1" s="1"/>
  <c r="R122" i="1"/>
  <c r="K121" i="1"/>
  <c r="I121" i="1" l="1"/>
  <c r="N121" i="1"/>
  <c r="E121" i="1" s="1"/>
  <c r="H121" i="1"/>
  <c r="G121" i="1"/>
  <c r="F121" i="1"/>
  <c r="Q122" i="1" l="1"/>
  <c r="L121" i="1"/>
  <c r="S122" i="1" l="1"/>
  <c r="J122" i="1" s="1"/>
  <c r="M122" i="1" l="1"/>
  <c r="D122" i="1" s="1"/>
  <c r="R123" i="1"/>
  <c r="K122" i="1"/>
  <c r="N122" i="1" l="1"/>
  <c r="E122" i="1" s="1"/>
  <c r="I122" i="1"/>
  <c r="L122" i="1" s="1"/>
  <c r="F122" i="1"/>
  <c r="H122" i="1"/>
  <c r="G122" i="1"/>
  <c r="Q123" i="1" l="1"/>
  <c r="S123" i="1" l="1"/>
  <c r="J123" i="1" s="1"/>
  <c r="R124" i="1" l="1"/>
  <c r="M123" i="1"/>
  <c r="D123" i="1" s="1"/>
  <c r="K123" i="1"/>
  <c r="I123" i="1" l="1"/>
  <c r="N123" i="1"/>
  <c r="E123" i="1" s="1"/>
  <c r="F123" i="1"/>
  <c r="H123" i="1"/>
  <c r="G123" i="1"/>
  <c r="Q124" i="1" l="1"/>
  <c r="L123" i="1"/>
  <c r="S124" i="1" l="1"/>
  <c r="J124" i="1" s="1"/>
  <c r="R125" i="1" l="1"/>
  <c r="K124" i="1"/>
  <c r="M124" i="1"/>
  <c r="D124" i="1" s="1"/>
  <c r="F124" i="1" l="1"/>
  <c r="G124" i="1"/>
  <c r="H124" i="1"/>
  <c r="I124" i="1"/>
  <c r="L124" i="1" s="1"/>
  <c r="N124" i="1"/>
  <c r="E124" i="1" s="1"/>
  <c r="Q125" i="1" l="1"/>
  <c r="S125" i="1" l="1"/>
  <c r="J125" i="1" s="1"/>
  <c r="R126" i="1" l="1"/>
  <c r="M125" i="1"/>
  <c r="D125" i="1" s="1"/>
  <c r="K125" i="1"/>
  <c r="I125" i="1" l="1"/>
  <c r="L125" i="1" s="1"/>
  <c r="N125" i="1"/>
  <c r="E125" i="1" s="1"/>
  <c r="H125" i="1"/>
  <c r="G125" i="1"/>
  <c r="F125" i="1"/>
  <c r="Q126" i="1" l="1"/>
  <c r="S126" i="1" s="1"/>
  <c r="J126" i="1" s="1"/>
  <c r="M126" i="1" l="1"/>
  <c r="D126" i="1" s="1"/>
  <c r="K126" i="1"/>
  <c r="R127" i="1"/>
  <c r="I126" i="1" l="1"/>
  <c r="N126" i="1"/>
  <c r="E126" i="1" s="1"/>
  <c r="H126" i="1"/>
  <c r="G126" i="1"/>
  <c r="F126" i="1"/>
  <c r="Q127" i="1" l="1"/>
  <c r="L126" i="1"/>
  <c r="S127" i="1" l="1"/>
  <c r="J127" i="1" s="1"/>
  <c r="K127" i="1" l="1"/>
  <c r="R128" i="1"/>
  <c r="M127" i="1"/>
  <c r="D127" i="1" s="1"/>
  <c r="I127" i="1" l="1"/>
  <c r="N127" i="1"/>
  <c r="E127" i="1" s="1"/>
  <c r="G127" i="1"/>
  <c r="H127" i="1"/>
  <c r="F127" i="1"/>
  <c r="Q128" i="1" l="1"/>
  <c r="L127" i="1"/>
  <c r="S128" i="1" l="1"/>
  <c r="J128" i="1" s="1"/>
  <c r="M128" i="1" l="1"/>
  <c r="D128" i="1" s="1"/>
  <c r="R129" i="1"/>
  <c r="K128" i="1"/>
  <c r="I128" i="1" l="1"/>
  <c r="Q129" i="1" s="1"/>
  <c r="N128" i="1"/>
  <c r="E128" i="1" s="1"/>
  <c r="H128" i="1"/>
  <c r="F128" i="1"/>
  <c r="G128" i="1"/>
  <c r="L128" i="1" l="1"/>
  <c r="S129" i="1"/>
  <c r="J129" i="1" s="1"/>
  <c r="K129" i="1" l="1"/>
  <c r="M129" i="1"/>
  <c r="D129" i="1" s="1"/>
  <c r="R130" i="1"/>
  <c r="F129" i="1" l="1"/>
  <c r="H129" i="1"/>
  <c r="G129" i="1"/>
  <c r="I129" i="1"/>
  <c r="Q130" i="1" s="1"/>
  <c r="S130" i="1" s="1"/>
  <c r="J130" i="1" s="1"/>
  <c r="N129" i="1"/>
  <c r="E129" i="1" s="1"/>
  <c r="K130" i="1" l="1"/>
  <c r="R131" i="1"/>
  <c r="M130" i="1"/>
  <c r="D130" i="1" s="1"/>
  <c r="L129" i="1"/>
  <c r="H130" i="1" l="1"/>
  <c r="F130" i="1"/>
  <c r="G130" i="1"/>
  <c r="I130" i="1"/>
  <c r="Q131" i="1" s="1"/>
  <c r="S131" i="1" s="1"/>
  <c r="J131" i="1" s="1"/>
  <c r="N130" i="1"/>
  <c r="E130" i="1" s="1"/>
  <c r="K131" i="1" l="1"/>
  <c r="R132" i="1"/>
  <c r="M131" i="1"/>
  <c r="D131" i="1" s="1"/>
  <c r="L130" i="1"/>
  <c r="G131" i="1" l="1"/>
  <c r="H131" i="1"/>
  <c r="F131" i="1"/>
  <c r="I131" i="1"/>
  <c r="Q132" i="1" s="1"/>
  <c r="S132" i="1" s="1"/>
  <c r="J132" i="1" s="1"/>
  <c r="N131" i="1"/>
  <c r="E131" i="1" s="1"/>
  <c r="M132" i="1" l="1"/>
  <c r="D132" i="1" s="1"/>
  <c r="K132" i="1"/>
  <c r="R133" i="1"/>
  <c r="L131" i="1"/>
  <c r="I132" i="1" l="1"/>
  <c r="Q133" i="1" s="1"/>
  <c r="S133" i="1" s="1"/>
  <c r="J133" i="1" s="1"/>
  <c r="N132" i="1"/>
  <c r="E132" i="1" s="1"/>
  <c r="G132" i="1"/>
  <c r="F132" i="1"/>
  <c r="H132" i="1"/>
  <c r="L132" i="1" l="1"/>
  <c r="K133" i="1"/>
  <c r="R134" i="1"/>
  <c r="M133" i="1"/>
  <c r="D133" i="1" s="1"/>
  <c r="G133" i="1" l="1"/>
  <c r="H133" i="1"/>
  <c r="F133" i="1"/>
  <c r="I133" i="1"/>
  <c r="L133" i="1" s="1"/>
  <c r="N133" i="1"/>
  <c r="E133" i="1" s="1"/>
  <c r="Q134" i="1" l="1"/>
  <c r="S134" i="1" s="1"/>
  <c r="J134" i="1" s="1"/>
  <c r="K134" i="1" l="1"/>
  <c r="R135" i="1"/>
  <c r="M134" i="1"/>
  <c r="D134" i="1" s="1"/>
  <c r="H134" i="1" l="1"/>
  <c r="F134" i="1"/>
  <c r="G134" i="1"/>
  <c r="I134" i="1"/>
  <c r="Q135" i="1" s="1"/>
  <c r="S135" i="1" s="1"/>
  <c r="J135" i="1" s="1"/>
  <c r="N134" i="1"/>
  <c r="E134" i="1" s="1"/>
  <c r="M135" i="1" l="1"/>
  <c r="D135" i="1" s="1"/>
  <c r="R136" i="1"/>
  <c r="K135" i="1"/>
  <c r="L134" i="1"/>
  <c r="I135" i="1" l="1"/>
  <c r="L135" i="1" s="1"/>
  <c r="N135" i="1"/>
  <c r="E135" i="1" s="1"/>
  <c r="H135" i="1"/>
  <c r="G135" i="1"/>
  <c r="F135" i="1"/>
  <c r="Q136" i="1" l="1"/>
  <c r="S136" i="1" s="1"/>
  <c r="J136" i="1" s="1"/>
  <c r="R137" i="1" s="1"/>
  <c r="K136" i="1" l="1"/>
  <c r="I136" i="1" s="1"/>
  <c r="L136" i="1" s="1"/>
  <c r="M136" i="1"/>
  <c r="D136" i="1" s="1"/>
  <c r="H136" i="1" s="1"/>
  <c r="G136" i="1" l="1"/>
  <c r="F136" i="1"/>
  <c r="N136" i="1"/>
  <c r="E136" i="1" s="1"/>
  <c r="Q137" i="1"/>
  <c r="S137" i="1" s="1"/>
  <c r="J137" i="1" s="1"/>
  <c r="K137" i="1" l="1"/>
  <c r="M137" i="1"/>
  <c r="D137" i="1" s="1"/>
  <c r="R138" i="1"/>
  <c r="H137" i="1" l="1"/>
  <c r="G137" i="1"/>
  <c r="F137" i="1"/>
  <c r="I137" i="1"/>
  <c r="Q138" i="1" s="1"/>
  <c r="S138" i="1" s="1"/>
  <c r="J138" i="1" s="1"/>
  <c r="N137" i="1"/>
  <c r="E137" i="1" s="1"/>
  <c r="L137" i="1" l="1"/>
  <c r="K138" i="1"/>
  <c r="R139" i="1"/>
  <c r="M138" i="1"/>
  <c r="D138" i="1" s="1"/>
  <c r="I138" i="1" l="1"/>
  <c r="Q139" i="1" s="1"/>
  <c r="S139" i="1" s="1"/>
  <c r="J139" i="1" s="1"/>
  <c r="N138" i="1"/>
  <c r="E138" i="1" s="1"/>
  <c r="F138" i="1"/>
  <c r="H138" i="1"/>
  <c r="G138" i="1"/>
  <c r="K139" i="1" l="1"/>
  <c r="M139" i="1"/>
  <c r="D139" i="1" s="1"/>
  <c r="R140" i="1"/>
  <c r="L138" i="1"/>
  <c r="G139" i="1" l="1"/>
  <c r="H139" i="1"/>
  <c r="F139" i="1"/>
  <c r="I139" i="1"/>
  <c r="Q140" i="1" s="1"/>
  <c r="S140" i="1" s="1"/>
  <c r="J140" i="1" s="1"/>
  <c r="N139" i="1"/>
  <c r="E139" i="1" s="1"/>
  <c r="R141" i="1" l="1"/>
  <c r="M140" i="1"/>
  <c r="D140" i="1" s="1"/>
  <c r="K140" i="1"/>
  <c r="L139" i="1"/>
  <c r="I140" i="1" l="1"/>
  <c r="Q141" i="1" s="1"/>
  <c r="S141" i="1" s="1"/>
  <c r="J141" i="1" s="1"/>
  <c r="N140" i="1"/>
  <c r="E140" i="1" s="1"/>
  <c r="F140" i="1"/>
  <c r="G140" i="1"/>
  <c r="H140" i="1"/>
  <c r="L140" i="1" l="1"/>
  <c r="M141" i="1"/>
  <c r="D141" i="1" s="1"/>
  <c r="K141" i="1"/>
  <c r="I141" i="1" s="1"/>
  <c r="R142" i="1"/>
  <c r="G141" i="1" l="1"/>
  <c r="N141" i="1"/>
  <c r="E141" i="1" s="1"/>
  <c r="F141" i="1"/>
  <c r="L141" i="1" s="1"/>
  <c r="H141" i="1"/>
  <c r="Q142" i="1" l="1"/>
  <c r="S142" i="1" s="1"/>
  <c r="J142" i="1" l="1"/>
  <c r="R143" i="1" l="1"/>
  <c r="M142" i="1"/>
  <c r="D142" i="1" s="1"/>
  <c r="K142" i="1"/>
  <c r="N142" i="1" l="1"/>
  <c r="E142" i="1" s="1"/>
  <c r="I142" i="1"/>
  <c r="L142" i="1" s="1"/>
  <c r="F142" i="1"/>
  <c r="G142" i="1"/>
  <c r="H142" i="1"/>
  <c r="Q143" i="1" l="1"/>
  <c r="S143" i="1" s="1"/>
  <c r="J143" i="1" l="1"/>
  <c r="M143" i="1" l="1"/>
  <c r="D143" i="1" s="1"/>
  <c r="F143" i="1" s="1"/>
  <c r="R144" i="1"/>
  <c r="K143" i="1"/>
  <c r="I143" i="1" s="1"/>
  <c r="H143" i="1" l="1"/>
  <c r="G143" i="1"/>
  <c r="Q144" i="1"/>
  <c r="S144" i="1" s="1"/>
  <c r="N143" i="1"/>
  <c r="E143" i="1" s="1"/>
  <c r="L143" i="1"/>
  <c r="J144" i="1" l="1"/>
  <c r="M144" i="1" l="1"/>
  <c r="D144" i="1" s="1"/>
  <c r="F144" i="1" s="1"/>
  <c r="R145" i="1"/>
  <c r="K144" i="1"/>
  <c r="I144" i="1" s="1"/>
  <c r="Q145" i="1" l="1"/>
  <c r="S145" i="1" s="1"/>
  <c r="J145" i="1" s="1"/>
  <c r="N144" i="1"/>
  <c r="E144" i="1" s="1"/>
  <c r="H144" i="1"/>
  <c r="G144" i="1"/>
  <c r="L144" i="1"/>
  <c r="M145" i="1" l="1"/>
  <c r="D145" i="1" s="1"/>
  <c r="K145" i="1"/>
  <c r="I145" i="1" s="1"/>
  <c r="R146" i="1"/>
  <c r="G145" i="1" l="1"/>
  <c r="N145" i="1"/>
  <c r="E145" i="1" s="1"/>
  <c r="F145" i="1"/>
  <c r="L145" i="1" s="1"/>
  <c r="H145" i="1"/>
  <c r="Q146" i="1" l="1"/>
  <c r="S146" i="1" s="1"/>
  <c r="J146" i="1" l="1"/>
  <c r="K146" i="1" l="1"/>
  <c r="I146" i="1" s="1"/>
  <c r="M146" i="1"/>
  <c r="D146" i="1" s="1"/>
  <c r="R147" i="1"/>
  <c r="G146" i="1" l="1"/>
  <c r="H146" i="1"/>
  <c r="F146" i="1"/>
  <c r="L146" i="1" s="1"/>
  <c r="N146" i="1"/>
  <c r="E146" i="1" s="1"/>
  <c r="Q147" i="1" l="1"/>
  <c r="S147" i="1" s="1"/>
  <c r="J147" i="1" l="1"/>
  <c r="K147" i="1" l="1"/>
  <c r="I147" i="1" s="1"/>
  <c r="R148" i="1"/>
  <c r="M147" i="1"/>
  <c r="D147" i="1" s="1"/>
  <c r="G147" i="1" l="1"/>
  <c r="H147" i="1"/>
  <c r="F147" i="1"/>
  <c r="L147" i="1" s="1"/>
  <c r="N147" i="1"/>
  <c r="E147" i="1" s="1"/>
  <c r="Q148" i="1" l="1"/>
  <c r="S148" i="1" s="1"/>
  <c r="J148" i="1" l="1"/>
  <c r="R149" i="1" l="1"/>
  <c r="K148" i="1"/>
  <c r="I148" i="1" s="1"/>
  <c r="M148" i="1"/>
  <c r="D148" i="1" s="1"/>
  <c r="G148" i="1" l="1"/>
  <c r="F148" i="1"/>
  <c r="L148" i="1" s="1"/>
  <c r="H148" i="1"/>
  <c r="N148" i="1"/>
  <c r="E148" i="1" s="1"/>
  <c r="Q149" i="1" l="1"/>
  <c r="S149" i="1" s="1"/>
  <c r="J149" i="1" l="1"/>
  <c r="R150" i="1" l="1"/>
  <c r="K149" i="1"/>
  <c r="I149" i="1" s="1"/>
  <c r="M149" i="1"/>
  <c r="D149" i="1" s="1"/>
  <c r="G149" i="1" l="1"/>
  <c r="H149" i="1"/>
  <c r="F149" i="1"/>
  <c r="L149" i="1" s="1"/>
  <c r="N149" i="1"/>
  <c r="E149" i="1" s="1"/>
  <c r="Q150" i="1" l="1"/>
  <c r="S150" i="1" s="1"/>
  <c r="J150" i="1" l="1"/>
  <c r="K150" i="1" l="1"/>
  <c r="I150" i="1" s="1"/>
  <c r="M150" i="1"/>
  <c r="D150" i="1" s="1"/>
  <c r="R151" i="1"/>
  <c r="G150" i="1" l="1"/>
  <c r="F150" i="1"/>
  <c r="L150" i="1" s="1"/>
  <c r="H150" i="1"/>
  <c r="N150" i="1"/>
  <c r="E150" i="1" s="1"/>
  <c r="Q151" i="1" l="1"/>
  <c r="S151" i="1" s="1"/>
  <c r="J151" i="1" l="1"/>
  <c r="K151" i="1" l="1"/>
  <c r="I151" i="1" s="1"/>
  <c r="M151" i="1"/>
  <c r="D151" i="1" s="1"/>
  <c r="R152" i="1"/>
  <c r="G151" i="1" l="1"/>
  <c r="F151" i="1"/>
  <c r="L151" i="1" s="1"/>
  <c r="H151" i="1"/>
  <c r="N151" i="1"/>
  <c r="E151" i="1" s="1"/>
  <c r="Q152" i="1" l="1"/>
  <c r="S152" i="1" s="1"/>
  <c r="J152" i="1" l="1"/>
  <c r="K152" i="1" l="1"/>
  <c r="I152" i="1" s="1"/>
  <c r="R153" i="1"/>
  <c r="M152" i="1"/>
  <c r="D152" i="1" s="1"/>
  <c r="G152" i="1" l="1"/>
  <c r="H152" i="1"/>
  <c r="F152" i="1"/>
  <c r="L152" i="1" s="1"/>
  <c r="N152" i="1"/>
  <c r="E152" i="1" s="1"/>
  <c r="Q153" i="1" l="1"/>
  <c r="S153" i="1" s="1"/>
  <c r="J153" i="1" l="1"/>
  <c r="M153" i="1" l="1"/>
  <c r="D153" i="1" s="1"/>
  <c r="R154" i="1"/>
  <c r="K153" i="1"/>
  <c r="I153" i="1" s="1"/>
  <c r="G153" i="1" l="1"/>
  <c r="N153" i="1"/>
  <c r="E153" i="1" s="1"/>
  <c r="F153" i="1"/>
  <c r="L153" i="1" s="1"/>
  <c r="H153" i="1"/>
  <c r="Q154" i="1" l="1"/>
  <c r="S154" i="1" s="1"/>
  <c r="J154" i="1" l="1"/>
  <c r="K154" i="1" l="1"/>
  <c r="I154" i="1" s="1"/>
  <c r="M154" i="1"/>
  <c r="D154" i="1" s="1"/>
  <c r="R155" i="1"/>
  <c r="F154" i="1" l="1"/>
  <c r="G154" i="1"/>
  <c r="N154" i="1"/>
  <c r="E154" i="1" s="1"/>
  <c r="H154" i="1"/>
  <c r="Q155" i="1" l="1"/>
  <c r="S155" i="1" s="1"/>
  <c r="L154" i="1"/>
  <c r="J155" i="1" l="1"/>
  <c r="K155" i="1" l="1"/>
  <c r="I155" i="1" s="1"/>
  <c r="R156" i="1"/>
  <c r="M155" i="1"/>
  <c r="D155" i="1" s="1"/>
  <c r="F155" i="1" s="1"/>
  <c r="H155" i="1" l="1"/>
  <c r="N155" i="1"/>
  <c r="E155" i="1" s="1"/>
  <c r="L155" i="1"/>
  <c r="G155" i="1"/>
  <c r="Q156" i="1"/>
  <c r="S156" i="1" s="1"/>
  <c r="J156" i="1" l="1"/>
  <c r="R157" i="1" l="1"/>
  <c r="K156" i="1"/>
  <c r="I156" i="1" s="1"/>
  <c r="M156" i="1"/>
  <c r="D156" i="1" s="1"/>
  <c r="H156" i="1" l="1"/>
  <c r="G156" i="1"/>
  <c r="F156" i="1"/>
  <c r="N156" i="1"/>
  <c r="E156" i="1" s="1"/>
  <c r="Q157" i="1" l="1"/>
  <c r="S157" i="1" s="1"/>
  <c r="L156" i="1"/>
  <c r="J157" i="1" l="1"/>
  <c r="M157" i="1" l="1"/>
  <c r="D157" i="1" s="1"/>
  <c r="H157" i="1" s="1"/>
  <c r="R158" i="1"/>
  <c r="K157" i="1"/>
  <c r="I157" i="1" s="1"/>
  <c r="F157" i="1" l="1"/>
  <c r="L157" i="1" s="1"/>
  <c r="G157" i="1"/>
  <c r="N157" i="1"/>
  <c r="E157" i="1" s="1"/>
  <c r="Q158" i="1"/>
  <c r="S158" i="1" s="1"/>
  <c r="J158" i="1" l="1"/>
  <c r="R159" i="1" l="1"/>
  <c r="K158" i="1"/>
  <c r="I158" i="1" s="1"/>
  <c r="M158" i="1"/>
  <c r="D158" i="1" s="1"/>
  <c r="G158" i="1" l="1"/>
  <c r="H158" i="1"/>
  <c r="F158" i="1"/>
  <c r="L158" i="1" s="1"/>
  <c r="N158" i="1"/>
  <c r="E158" i="1" s="1"/>
  <c r="Q159" i="1" l="1"/>
  <c r="S159" i="1" s="1"/>
  <c r="J159" i="1" l="1"/>
  <c r="K159" i="1" l="1"/>
  <c r="I159" i="1" s="1"/>
  <c r="M159" i="1"/>
  <c r="D159" i="1" s="1"/>
  <c r="R160" i="1"/>
  <c r="G159" i="1" l="1"/>
  <c r="F159" i="1"/>
  <c r="L159" i="1" s="1"/>
  <c r="H159" i="1"/>
  <c r="N159" i="1"/>
  <c r="E159" i="1" s="1"/>
  <c r="Q160" i="1" l="1"/>
  <c r="S160" i="1" s="1"/>
  <c r="J160" i="1" l="1"/>
  <c r="R161" i="1" l="1"/>
  <c r="K160" i="1"/>
  <c r="I160" i="1" s="1"/>
  <c r="M160" i="1"/>
  <c r="D160" i="1" s="1"/>
  <c r="G160" i="1" l="1"/>
  <c r="H160" i="1"/>
  <c r="F160" i="1"/>
  <c r="L160" i="1" s="1"/>
  <c r="N160" i="1"/>
  <c r="E160" i="1" s="1"/>
  <c r="Q161" i="1" l="1"/>
  <c r="S161" i="1" s="1"/>
  <c r="J161" i="1" l="1"/>
  <c r="R162" i="1" l="1"/>
  <c r="K161" i="1"/>
  <c r="I161" i="1" s="1"/>
  <c r="M161" i="1"/>
  <c r="D161" i="1" s="1"/>
  <c r="G161" i="1" l="1"/>
  <c r="H161" i="1"/>
  <c r="F161" i="1"/>
  <c r="L161" i="1" s="1"/>
  <c r="N161" i="1"/>
  <c r="E161" i="1" s="1"/>
  <c r="Q162" i="1" l="1"/>
  <c r="S162" i="1" s="1"/>
  <c r="J162" i="1" l="1"/>
  <c r="R163" i="1" l="1"/>
  <c r="K162" i="1"/>
  <c r="I162" i="1" s="1"/>
  <c r="M162" i="1"/>
  <c r="D162" i="1" s="1"/>
  <c r="G162" i="1" l="1"/>
  <c r="F162" i="1"/>
  <c r="Q163" i="1" s="1"/>
  <c r="S163" i="1" s="1"/>
  <c r="H162" i="1"/>
  <c r="N162" i="1"/>
  <c r="E162" i="1" s="1"/>
  <c r="J163" i="1" l="1"/>
  <c r="L162" i="1"/>
  <c r="R164" i="1" l="1"/>
  <c r="K163" i="1"/>
  <c r="I163" i="1" s="1"/>
  <c r="M163" i="1"/>
  <c r="D163" i="1" s="1"/>
  <c r="G163" i="1" l="1"/>
  <c r="H163" i="1"/>
  <c r="F163" i="1"/>
  <c r="L163" i="1" s="1"/>
  <c r="N163" i="1"/>
  <c r="E163" i="1" s="1"/>
  <c r="Q164" i="1" l="1"/>
  <c r="S164" i="1" s="1"/>
  <c r="J164" i="1" l="1"/>
  <c r="K164" i="1" l="1"/>
  <c r="I164" i="1" s="1"/>
  <c r="M164" i="1"/>
  <c r="D164" i="1" s="1"/>
  <c r="R165" i="1"/>
  <c r="G164" i="1" l="1"/>
  <c r="H164" i="1"/>
  <c r="F164" i="1"/>
  <c r="L164" i="1" s="1"/>
  <c r="N164" i="1"/>
  <c r="E164" i="1" s="1"/>
  <c r="Q165" i="1" l="1"/>
  <c r="S165" i="1" s="1"/>
  <c r="J165" i="1" l="1"/>
  <c r="M165" i="1" l="1"/>
  <c r="D165" i="1" s="1"/>
  <c r="R166" i="1"/>
  <c r="K165" i="1"/>
  <c r="I165" i="1" s="1"/>
  <c r="G165" i="1" l="1"/>
  <c r="N165" i="1"/>
  <c r="E165" i="1" s="1"/>
  <c r="F165" i="1"/>
  <c r="L165" i="1" s="1"/>
  <c r="H165" i="1"/>
  <c r="Q166" i="1" l="1"/>
  <c r="S166" i="1" s="1"/>
  <c r="J166" i="1" l="1"/>
  <c r="R167" i="1" l="1"/>
  <c r="K166" i="1"/>
  <c r="I166" i="1" s="1"/>
  <c r="M166" i="1"/>
  <c r="D166" i="1" s="1"/>
  <c r="F166" i="1" s="1"/>
  <c r="L166" i="1" l="1"/>
  <c r="G166" i="1"/>
  <c r="H166" i="1"/>
  <c r="N166" i="1"/>
  <c r="E166" i="1" s="1"/>
  <c r="Q167" i="1"/>
  <c r="S167" i="1" s="1"/>
  <c r="J167" i="1" l="1"/>
  <c r="R168" i="1" l="1"/>
  <c r="K167" i="1"/>
  <c r="I167" i="1" s="1"/>
  <c r="M167" i="1"/>
  <c r="D167" i="1" s="1"/>
  <c r="H167" i="1" s="1"/>
  <c r="N167" i="1" l="1"/>
  <c r="E167" i="1" s="1"/>
  <c r="F167" i="1"/>
  <c r="L167" i="1" s="1"/>
  <c r="G167" i="1"/>
  <c r="Q168" i="1"/>
  <c r="S168" i="1" s="1"/>
  <c r="J168" i="1" l="1"/>
  <c r="M168" i="1" l="1"/>
  <c r="D168" i="1" s="1"/>
  <c r="K168" i="1"/>
  <c r="I168" i="1" s="1"/>
  <c r="R169" i="1"/>
  <c r="G168" i="1" l="1"/>
  <c r="N168" i="1"/>
  <c r="E168" i="1" s="1"/>
  <c r="F168" i="1"/>
  <c r="L168" i="1" s="1"/>
  <c r="H168" i="1"/>
  <c r="Q169" i="1" l="1"/>
  <c r="S169" i="1" s="1"/>
  <c r="J169" i="1" l="1"/>
  <c r="R170" i="1" l="1"/>
  <c r="M169" i="1"/>
  <c r="D169" i="1" s="1"/>
  <c r="H169" i="1" s="1"/>
  <c r="K169" i="1"/>
  <c r="I169" i="1" s="1"/>
  <c r="G169" i="1" l="1"/>
  <c r="F169" i="1"/>
  <c r="N169" i="1"/>
  <c r="E169" i="1" s="1"/>
  <c r="L169" i="1"/>
  <c r="Q170" i="1"/>
  <c r="S170" i="1" s="1"/>
  <c r="J170" i="1" l="1"/>
  <c r="K170" i="1" l="1"/>
  <c r="I170" i="1" s="1"/>
  <c r="M170" i="1"/>
  <c r="D170" i="1" s="1"/>
  <c r="R171" i="1"/>
  <c r="F170" i="1" l="1"/>
  <c r="G170" i="1"/>
  <c r="N170" i="1"/>
  <c r="E170" i="1" s="1"/>
  <c r="H170" i="1"/>
  <c r="Q171" i="1" l="1"/>
  <c r="S171" i="1" s="1"/>
  <c r="L170" i="1"/>
  <c r="J171" i="1" l="1"/>
  <c r="K171" i="1" l="1"/>
  <c r="I171" i="1" s="1"/>
  <c r="L171" i="1" s="1"/>
  <c r="M171" i="1"/>
  <c r="D171" i="1" s="1"/>
  <c r="G171" i="1" s="1"/>
  <c r="R172" i="1"/>
  <c r="F171" i="1" l="1"/>
  <c r="H171" i="1"/>
  <c r="N171" i="1"/>
  <c r="E171" i="1" s="1"/>
  <c r="Q172" i="1"/>
  <c r="S172" i="1" s="1"/>
  <c r="J172" i="1" l="1"/>
  <c r="M172" i="1" l="1"/>
  <c r="D172" i="1" s="1"/>
  <c r="K172" i="1"/>
  <c r="I172" i="1" s="1"/>
  <c r="R173" i="1"/>
  <c r="N172" i="1" l="1"/>
  <c r="E172" i="1" s="1"/>
  <c r="F172" i="1"/>
  <c r="G172" i="1"/>
  <c r="H172" i="1"/>
  <c r="L172" i="1"/>
  <c r="Q173" i="1"/>
  <c r="S173" i="1" s="1"/>
  <c r="J173" i="1" l="1"/>
  <c r="K173" i="1" l="1"/>
  <c r="M173" i="1"/>
  <c r="D173" i="1" s="1"/>
  <c r="F173" i="1" s="1"/>
  <c r="R174" i="1"/>
  <c r="H173" i="1" l="1"/>
  <c r="G173" i="1"/>
  <c r="I173" i="1"/>
  <c r="L173" i="1" s="1"/>
  <c r="N173" i="1"/>
  <c r="E173" i="1" s="1"/>
  <c r="Q174" i="1" l="1"/>
  <c r="S174" i="1" l="1"/>
  <c r="J174" i="1" s="1"/>
  <c r="R175" i="1" l="1"/>
  <c r="M174" i="1"/>
  <c r="D174" i="1" s="1"/>
  <c r="F174" i="1" s="1"/>
  <c r="K174" i="1"/>
  <c r="N174" i="1" s="1"/>
  <c r="E174" i="1" s="1"/>
  <c r="H174" i="1" l="1"/>
  <c r="G174" i="1"/>
  <c r="I174" i="1"/>
  <c r="L174" i="1" s="1"/>
  <c r="Q175" i="1" l="1"/>
  <c r="S175" i="1" s="1"/>
  <c r="J175" i="1" s="1"/>
  <c r="K175" i="1" l="1"/>
  <c r="N175" i="1" s="1"/>
  <c r="E175" i="1" s="1"/>
  <c r="M175" i="1"/>
  <c r="D175" i="1" s="1"/>
  <c r="G175" i="1" s="1"/>
  <c r="R176" i="1"/>
  <c r="F175" i="1" l="1"/>
  <c r="H175" i="1"/>
  <c r="I175" i="1"/>
  <c r="L175" i="1" s="1"/>
  <c r="Q176" i="1" l="1"/>
  <c r="S176" i="1" s="1"/>
  <c r="J176" i="1" s="1"/>
  <c r="K176" i="1" l="1"/>
  <c r="I176" i="1" s="1"/>
  <c r="L176" i="1" s="1"/>
  <c r="M176" i="1"/>
  <c r="D176" i="1" s="1"/>
  <c r="G176" i="1" s="1"/>
  <c r="R177" i="1"/>
  <c r="N176" i="1" l="1"/>
  <c r="E176" i="1" s="1"/>
  <c r="H176" i="1"/>
  <c r="F176" i="1"/>
  <c r="Q177" i="1"/>
  <c r="S177" i="1" s="1"/>
  <c r="J177" i="1" l="1"/>
  <c r="M177" i="1" l="1"/>
  <c r="D177" i="1" s="1"/>
  <c r="R178" i="1"/>
  <c r="K177" i="1"/>
  <c r="I177" i="1" l="1"/>
  <c r="Q178" i="1" s="1"/>
  <c r="S178" i="1" s="1"/>
  <c r="N177" i="1"/>
  <c r="E177" i="1" s="1"/>
  <c r="H177" i="1"/>
  <c r="F177" i="1"/>
  <c r="G177" i="1"/>
  <c r="L177" i="1" l="1"/>
  <c r="J178" i="1"/>
  <c r="K178" i="1" l="1"/>
  <c r="M178" i="1"/>
  <c r="D178" i="1" s="1"/>
  <c r="R179" i="1"/>
  <c r="H178" i="1" l="1"/>
  <c r="G178" i="1"/>
  <c r="F178" i="1"/>
  <c r="I178" i="1"/>
  <c r="Q179" i="1" s="1"/>
  <c r="S179" i="1" s="1"/>
  <c r="N178" i="1"/>
  <c r="E178" i="1" s="1"/>
  <c r="J179" i="1" l="1"/>
  <c r="L178" i="1"/>
  <c r="R180" i="1" l="1"/>
  <c r="M179" i="1"/>
  <c r="D179" i="1" s="1"/>
  <c r="F179" i="1" s="1"/>
  <c r="K179" i="1"/>
  <c r="I179" i="1" s="1"/>
  <c r="G179" i="1" l="1"/>
  <c r="H179" i="1"/>
  <c r="N179" i="1"/>
  <c r="E179" i="1" s="1"/>
  <c r="Q180" i="1"/>
  <c r="L179" i="1"/>
  <c r="S180" i="1" l="1"/>
  <c r="J180" i="1" s="1"/>
  <c r="R181" i="1" l="1"/>
  <c r="M180" i="1"/>
  <c r="D180" i="1" s="1"/>
  <c r="F180" i="1" s="1"/>
  <c r="K180" i="1"/>
  <c r="I180" i="1" s="1"/>
  <c r="G180" i="1" l="1"/>
  <c r="H180" i="1"/>
  <c r="L180" i="1"/>
  <c r="N180" i="1"/>
  <c r="E180" i="1" s="1"/>
  <c r="Q181" i="1"/>
  <c r="S181" i="1" s="1"/>
  <c r="J181" i="1" l="1"/>
  <c r="K181" i="1" l="1"/>
  <c r="I181" i="1" s="1"/>
  <c r="R182" i="1"/>
  <c r="M181" i="1"/>
  <c r="D181" i="1" s="1"/>
  <c r="H181" i="1" s="1"/>
  <c r="F181" i="1" l="1"/>
  <c r="N181" i="1"/>
  <c r="E181" i="1" s="1"/>
  <c r="G181" i="1"/>
  <c r="Q182" i="1"/>
  <c r="S182" i="1" s="1"/>
  <c r="L181" i="1"/>
  <c r="J182" i="1" l="1"/>
  <c r="K182" i="1" l="1"/>
  <c r="I182" i="1" s="1"/>
  <c r="M182" i="1"/>
  <c r="D182" i="1" s="1"/>
  <c r="G182" i="1" s="1"/>
  <c r="R183" i="1"/>
  <c r="F182" i="1" l="1"/>
  <c r="H182" i="1"/>
  <c r="N182" i="1"/>
  <c r="E182" i="1" s="1"/>
  <c r="L182" i="1"/>
  <c r="Q183" i="1"/>
  <c r="S183" i="1" s="1"/>
  <c r="J183" i="1" l="1"/>
  <c r="M183" i="1" l="1"/>
  <c r="D183" i="1" s="1"/>
  <c r="H183" i="1" s="1"/>
  <c r="K183" i="1"/>
  <c r="I183" i="1" s="1"/>
  <c r="R184" i="1"/>
  <c r="F183" i="1" l="1"/>
  <c r="N183" i="1"/>
  <c r="E183" i="1" s="1"/>
  <c r="G183" i="1"/>
  <c r="L183" i="1"/>
  <c r="Q184" i="1"/>
  <c r="S184" i="1" s="1"/>
  <c r="J184" i="1" l="1"/>
  <c r="K184" i="1" l="1"/>
  <c r="I184" i="1" s="1"/>
  <c r="R185" i="1"/>
  <c r="M184" i="1"/>
  <c r="D184" i="1" s="1"/>
  <c r="G184" i="1" l="1"/>
  <c r="F184" i="1"/>
  <c r="Q185" i="1" s="1"/>
  <c r="S185" i="1" s="1"/>
  <c r="H184" i="1"/>
  <c r="N184" i="1"/>
  <c r="E184" i="1" s="1"/>
  <c r="J185" i="1" l="1"/>
  <c r="L184" i="1"/>
  <c r="R186" i="1" l="1"/>
  <c r="M185" i="1"/>
  <c r="D185" i="1" s="1"/>
  <c r="K185" i="1"/>
  <c r="I185" i="1" s="1"/>
  <c r="G185" i="1" l="1"/>
  <c r="N185" i="1"/>
  <c r="E185" i="1" s="1"/>
  <c r="F185" i="1"/>
  <c r="L185" i="1" s="1"/>
  <c r="H185" i="1"/>
  <c r="Q186" i="1" l="1"/>
  <c r="S186" i="1" s="1"/>
  <c r="J186" i="1" l="1"/>
  <c r="R187" i="1" l="1"/>
  <c r="M186" i="1"/>
  <c r="D186" i="1" s="1"/>
  <c r="H186" i="1" s="1"/>
  <c r="K186" i="1"/>
  <c r="I186" i="1" s="1"/>
  <c r="G186" i="1" l="1"/>
  <c r="F186" i="1"/>
  <c r="Q187" i="1"/>
  <c r="S187" i="1" s="1"/>
  <c r="N186" i="1"/>
  <c r="E186" i="1" s="1"/>
  <c r="L186" i="1"/>
  <c r="J187" i="1" l="1"/>
  <c r="M187" i="1" l="1"/>
  <c r="D187" i="1" s="1"/>
  <c r="F187" i="1" s="1"/>
  <c r="R188" i="1"/>
  <c r="K187" i="1"/>
  <c r="I187" i="1" s="1"/>
  <c r="L187" i="1" l="1"/>
  <c r="N187" i="1"/>
  <c r="E187" i="1" s="1"/>
  <c r="H187" i="1"/>
  <c r="G187" i="1"/>
  <c r="Q188" i="1"/>
  <c r="S188" i="1" s="1"/>
  <c r="J188" i="1" l="1"/>
  <c r="K188" i="1" l="1"/>
  <c r="I188" i="1" s="1"/>
  <c r="R189" i="1"/>
  <c r="M188" i="1"/>
  <c r="D188" i="1" s="1"/>
  <c r="G188" i="1" l="1"/>
  <c r="H188" i="1"/>
  <c r="F188" i="1"/>
  <c r="Q189" i="1" s="1"/>
  <c r="S189" i="1" s="1"/>
  <c r="N188" i="1"/>
  <c r="E188" i="1" s="1"/>
  <c r="J189" i="1" l="1"/>
  <c r="L188" i="1"/>
  <c r="R190" i="1" l="1"/>
  <c r="M189" i="1"/>
  <c r="D189" i="1" s="1"/>
  <c r="K189" i="1"/>
  <c r="I189" i="1" s="1"/>
  <c r="G189" i="1" l="1"/>
  <c r="N189" i="1"/>
  <c r="E189" i="1" s="1"/>
  <c r="H189" i="1"/>
  <c r="F189" i="1"/>
  <c r="L189" i="1" s="1"/>
  <c r="Q190" i="1" l="1"/>
  <c r="S190" i="1" s="1"/>
  <c r="J190" i="1" l="1"/>
  <c r="K190" i="1" l="1"/>
  <c r="I190" i="1" s="1"/>
  <c r="M190" i="1"/>
  <c r="D190" i="1" s="1"/>
  <c r="F190" i="1" s="1"/>
  <c r="R191" i="1"/>
  <c r="L190" i="1" l="1"/>
  <c r="N190" i="1"/>
  <c r="E190" i="1" s="1"/>
  <c r="H190" i="1"/>
  <c r="G190" i="1"/>
  <c r="Q191" i="1"/>
  <c r="S191" i="1" s="1"/>
  <c r="J191" i="1" l="1"/>
  <c r="K191" i="1" l="1"/>
  <c r="I191" i="1" s="1"/>
  <c r="R192" i="1"/>
  <c r="M191" i="1"/>
  <c r="D191" i="1" s="1"/>
  <c r="H191" i="1" s="1"/>
  <c r="N191" i="1" l="1"/>
  <c r="E191" i="1" s="1"/>
  <c r="G191" i="1"/>
  <c r="F191" i="1"/>
  <c r="L191" i="1" s="1"/>
  <c r="Q192" i="1"/>
  <c r="S192" i="1" s="1"/>
  <c r="J192" i="1" l="1"/>
  <c r="M192" i="1" l="1"/>
  <c r="D192" i="1" s="1"/>
  <c r="G192" i="1" s="1"/>
  <c r="K192" i="1"/>
  <c r="I192" i="1" s="1"/>
  <c r="R193" i="1"/>
  <c r="H192" i="1" l="1"/>
  <c r="F192" i="1"/>
  <c r="N192" i="1"/>
  <c r="E192" i="1" s="1"/>
  <c r="L192" i="1"/>
  <c r="Q193" i="1"/>
  <c r="S193" i="1" s="1"/>
  <c r="J193" i="1" l="1"/>
  <c r="R194" i="1" l="1"/>
  <c r="K193" i="1"/>
  <c r="I193" i="1" s="1"/>
  <c r="M193" i="1"/>
  <c r="D193" i="1" s="1"/>
  <c r="G193" i="1" l="1"/>
  <c r="F193" i="1"/>
  <c r="L193" i="1" s="1"/>
  <c r="H193" i="1"/>
  <c r="N193" i="1"/>
  <c r="E193" i="1" s="1"/>
  <c r="Q194" i="1" l="1"/>
  <c r="S194" i="1" s="1"/>
  <c r="J194" i="1" l="1"/>
  <c r="K194" i="1" l="1"/>
  <c r="I194" i="1" s="1"/>
  <c r="M194" i="1"/>
  <c r="D194" i="1" s="1"/>
  <c r="R195" i="1"/>
  <c r="G194" i="1" l="1"/>
  <c r="F194" i="1"/>
  <c r="L194" i="1" s="1"/>
  <c r="H194" i="1"/>
  <c r="N194" i="1"/>
  <c r="E194" i="1" s="1"/>
  <c r="Q195" i="1" l="1"/>
  <c r="S195" i="1" s="1"/>
  <c r="J195" i="1" l="1"/>
  <c r="M195" i="1" l="1"/>
  <c r="D195" i="1" s="1"/>
  <c r="K195" i="1"/>
  <c r="I195" i="1" s="1"/>
  <c r="R196" i="1"/>
  <c r="G195" i="1" l="1"/>
  <c r="N195" i="1"/>
  <c r="E195" i="1" s="1"/>
  <c r="F195" i="1"/>
  <c r="L195" i="1" s="1"/>
  <c r="H195" i="1"/>
  <c r="Q196" i="1" l="1"/>
  <c r="S196" i="1" s="1"/>
  <c r="J196" i="1" l="1"/>
  <c r="M196" i="1" l="1"/>
  <c r="D196" i="1" s="1"/>
  <c r="R197" i="1"/>
  <c r="K196" i="1"/>
  <c r="I196" i="1" s="1"/>
  <c r="H196" i="1" l="1"/>
  <c r="G196" i="1"/>
  <c r="F196" i="1"/>
  <c r="N196" i="1"/>
  <c r="E196" i="1" s="1"/>
  <c r="L196" i="1" l="1"/>
  <c r="Q197" i="1"/>
  <c r="S197" i="1" s="1"/>
  <c r="J197" i="1" l="1"/>
  <c r="M197" i="1" l="1"/>
  <c r="D197" i="1" s="1"/>
  <c r="H197" i="1" s="1"/>
  <c r="K197" i="1"/>
  <c r="I197" i="1" s="1"/>
  <c r="R198" i="1"/>
  <c r="F197" i="1" l="1"/>
  <c r="G197" i="1"/>
  <c r="N197" i="1"/>
  <c r="E197" i="1" s="1"/>
  <c r="L197" i="1"/>
  <c r="Q198" i="1"/>
  <c r="S198" i="1" s="1"/>
  <c r="J198" i="1" l="1"/>
  <c r="R199" i="1" l="1"/>
  <c r="K198" i="1"/>
  <c r="I198" i="1" s="1"/>
  <c r="M198" i="1"/>
  <c r="D198" i="1" s="1"/>
  <c r="G198" i="1" l="1"/>
  <c r="F198" i="1"/>
  <c r="L198" i="1" s="1"/>
  <c r="H198" i="1"/>
  <c r="N198" i="1"/>
  <c r="E198" i="1" s="1"/>
  <c r="Q199" i="1" l="1"/>
  <c r="S199" i="1" s="1"/>
  <c r="J199" i="1" l="1"/>
  <c r="K199" i="1" l="1"/>
  <c r="I199" i="1" s="1"/>
  <c r="R200" i="1"/>
  <c r="M199" i="1"/>
  <c r="D199" i="1" s="1"/>
  <c r="G199" i="1" l="1"/>
  <c r="F199" i="1"/>
  <c r="L199" i="1" s="1"/>
  <c r="H199" i="1"/>
  <c r="N199" i="1"/>
  <c r="E199" i="1" s="1"/>
  <c r="Q200" i="1" l="1"/>
  <c r="S200" i="1" s="1"/>
  <c r="J200" i="1" l="1"/>
  <c r="M200" i="1" l="1"/>
  <c r="D200" i="1" s="1"/>
  <c r="K200" i="1"/>
  <c r="I200" i="1" s="1"/>
  <c r="R201" i="1"/>
  <c r="G200" i="1" l="1"/>
  <c r="N200" i="1"/>
  <c r="E200" i="1" s="1"/>
  <c r="F200" i="1"/>
  <c r="L200" i="1" s="1"/>
  <c r="H200" i="1"/>
  <c r="Q201" i="1" l="1"/>
  <c r="S201" i="1" s="1"/>
  <c r="J201" i="1" l="1"/>
  <c r="K201" i="1" l="1"/>
  <c r="I201" i="1" s="1"/>
  <c r="R202" i="1"/>
  <c r="M201" i="1"/>
  <c r="D201" i="1" s="1"/>
  <c r="H201" i="1" s="1"/>
  <c r="F201" i="1" l="1"/>
  <c r="N201" i="1"/>
  <c r="E201" i="1" s="1"/>
  <c r="G201" i="1"/>
  <c r="L201" i="1"/>
  <c r="Q202" i="1"/>
  <c r="S202" i="1" s="1"/>
  <c r="J202" i="1" l="1"/>
  <c r="M202" i="1" l="1"/>
  <c r="D202" i="1" s="1"/>
  <c r="K202" i="1"/>
  <c r="I202" i="1" s="1"/>
  <c r="R203" i="1"/>
  <c r="H202" i="1" l="1"/>
  <c r="G202" i="1"/>
  <c r="F202" i="1"/>
  <c r="N202" i="1"/>
  <c r="E202" i="1" s="1"/>
  <c r="L202" i="1" l="1"/>
  <c r="Q203" i="1"/>
  <c r="S203" i="1" s="1"/>
  <c r="J203" i="1" l="1"/>
  <c r="M203" i="1" l="1"/>
  <c r="D203" i="1" s="1"/>
  <c r="G203" i="1" s="1"/>
  <c r="K203" i="1"/>
  <c r="I203" i="1" s="1"/>
  <c r="R204" i="1"/>
  <c r="F203" i="1" l="1"/>
  <c r="H203" i="1"/>
  <c r="N203" i="1"/>
  <c r="E203" i="1" s="1"/>
  <c r="L203" i="1"/>
  <c r="Q204" i="1"/>
  <c r="S204" i="1" s="1"/>
  <c r="J204" i="1" l="1"/>
  <c r="K204" i="1" l="1"/>
  <c r="I204" i="1" s="1"/>
  <c r="M204" i="1"/>
  <c r="D204" i="1" s="1"/>
  <c r="G204" i="1" l="1"/>
  <c r="H204" i="1"/>
  <c r="F204" i="1"/>
  <c r="L204" i="1" s="1"/>
  <c r="N204" i="1"/>
  <c r="E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<sst xmlns="http://schemas.openxmlformats.org/spreadsheetml/2006/main" count="44" uniqueCount="40">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</sst>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2" borderId="3" xfId="0" applyNumberFormat="1" applyFill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16" fontId="0" fillId="2" borderId="5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2" borderId="18" xfId="0" applyNumberForma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5" fontId="0" fillId="2" borderId="3" xfId="1" applyNumberFormat="1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16" fontId="0" fillId="3" borderId="5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8" xfId="1" applyNumberFormat="1" applyFon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2" borderId="31" xfId="0" applyNumberFormat="1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1" applyNumberFormat="1" applyFont="1" applyFill="1" applyBorder="1" applyAlignment="1">
      <alignment horizontal="center" vertical="center"/>
    </xf>
    <xf numFmtId="1" fontId="0" fillId="2" borderId="23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1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10" fontId="0" fillId="0" borderId="26" xfId="1" applyNumberFormat="1" applyFont="1" applyBorder="1" applyAlignment="1">
      <alignment horizontal="center" vertical="center"/>
    </xf>
    <xf numFmtId="1" fontId="0" fillId="0" borderId="26" xfId="1" applyNumberFormat="1" applyFont="1" applyBorder="1" applyAlignment="1">
      <alignment horizontal="center" vertical="center"/>
    </xf>
    <xf numFmtId="10" fontId="0" fillId="0" borderId="25" xfId="1" applyNumberFormat="1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0" fillId="2" borderId="44" xfId="0" applyNumberForma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40313</c:v>
                </c:pt>
                <c:pt idx="30" formatCode="0">
                  <c:v>46276</c:v>
                </c:pt>
                <c:pt idx="31" formatCode="0">
                  <c:v>53101</c:v>
                </c:pt>
                <c:pt idx="32" formatCode="0">
                  <c:v>60854</c:v>
                </c:pt>
                <c:pt idx="33" formatCode="0">
                  <c:v>69588</c:v>
                </c:pt>
                <c:pt idx="34" formatCode="0">
                  <c:v>79336</c:v>
                </c:pt>
                <c:pt idx="35" formatCode="0">
                  <c:v>90102</c:v>
                </c:pt>
                <c:pt idx="36" formatCode="0">
                  <c:v>101856</c:v>
                </c:pt>
                <c:pt idx="37" formatCode="0">
                  <c:v>114528</c:v>
                </c:pt>
                <c:pt idx="38" formatCode="0">
                  <c:v>128005</c:v>
                </c:pt>
                <c:pt idx="39" formatCode="0">
                  <c:v>142130</c:v>
                </c:pt>
                <c:pt idx="40" formatCode="0">
                  <c:v>156707</c:v>
                </c:pt>
                <c:pt idx="41" formatCode="0">
                  <c:v>171505</c:v>
                </c:pt>
                <c:pt idx="42" formatCode="0">
                  <c:v>186271</c:v>
                </c:pt>
                <c:pt idx="43" formatCode="0">
                  <c:v>200743</c:v>
                </c:pt>
                <c:pt idx="44" formatCode="0">
                  <c:v>214662</c:v>
                </c:pt>
                <c:pt idx="45" formatCode="0">
                  <c:v>227786</c:v>
                </c:pt>
                <c:pt idx="46" formatCode="0">
                  <c:v>239900</c:v>
                </c:pt>
                <c:pt idx="47" formatCode="0">
                  <c:v>250826</c:v>
                </c:pt>
                <c:pt idx="48" formatCode="0">
                  <c:v>260426</c:v>
                </c:pt>
                <c:pt idx="49" formatCode="0">
                  <c:v>268603</c:v>
                </c:pt>
                <c:pt idx="50" formatCode="0">
                  <c:v>275302</c:v>
                </c:pt>
                <c:pt idx="51" formatCode="0">
                  <c:v>280505</c:v>
                </c:pt>
                <c:pt idx="52" formatCode="0">
                  <c:v>284224</c:v>
                </c:pt>
                <c:pt idx="53" formatCode="0">
                  <c:v>286500</c:v>
                </c:pt>
                <c:pt idx="54" formatCode="0">
                  <c:v>287392</c:v>
                </c:pt>
                <c:pt idx="55">
                  <c:v>287392</c:v>
                </c:pt>
                <c:pt idx="56">
                  <c:v>287392</c:v>
                </c:pt>
                <c:pt idx="57">
                  <c:v>287392</c:v>
                </c:pt>
                <c:pt idx="58">
                  <c:v>287392</c:v>
                </c:pt>
                <c:pt idx="59">
                  <c:v>287392</c:v>
                </c:pt>
                <c:pt idx="60">
                  <c:v>287392</c:v>
                </c:pt>
                <c:pt idx="61">
                  <c:v>287392</c:v>
                </c:pt>
                <c:pt idx="62">
                  <c:v>287392</c:v>
                </c:pt>
                <c:pt idx="63">
                  <c:v>287392</c:v>
                </c:pt>
                <c:pt idx="64">
                  <c:v>287392</c:v>
                </c:pt>
                <c:pt idx="65">
                  <c:v>287392</c:v>
                </c:pt>
                <c:pt idx="66">
                  <c:v>287392</c:v>
                </c:pt>
                <c:pt idx="67">
                  <c:v>287392</c:v>
                </c:pt>
                <c:pt idx="68">
                  <c:v>287392</c:v>
                </c:pt>
                <c:pt idx="69">
                  <c:v>287392</c:v>
                </c:pt>
                <c:pt idx="70">
                  <c:v>287392</c:v>
                </c:pt>
                <c:pt idx="71">
                  <c:v>287392</c:v>
                </c:pt>
                <c:pt idx="72">
                  <c:v>287392</c:v>
                </c:pt>
                <c:pt idx="73">
                  <c:v>287392</c:v>
                </c:pt>
                <c:pt idx="74">
                  <c:v>287392</c:v>
                </c:pt>
                <c:pt idx="75">
                  <c:v>287392</c:v>
                </c:pt>
                <c:pt idx="76">
                  <c:v>287392</c:v>
                </c:pt>
                <c:pt idx="77">
                  <c:v>287392</c:v>
                </c:pt>
                <c:pt idx="78">
                  <c:v>287392</c:v>
                </c:pt>
                <c:pt idx="79">
                  <c:v>287392</c:v>
                </c:pt>
                <c:pt idx="80">
                  <c:v>287392</c:v>
                </c:pt>
                <c:pt idx="81">
                  <c:v>287392</c:v>
                </c:pt>
                <c:pt idx="82">
                  <c:v>287392</c:v>
                </c:pt>
                <c:pt idx="83">
                  <c:v>287392</c:v>
                </c:pt>
                <c:pt idx="84">
                  <c:v>287392</c:v>
                </c:pt>
                <c:pt idx="85">
                  <c:v>287392</c:v>
                </c:pt>
                <c:pt idx="86">
                  <c:v>287392</c:v>
                </c:pt>
                <c:pt idx="87">
                  <c:v>287392</c:v>
                </c:pt>
                <c:pt idx="88">
                  <c:v>287392</c:v>
                </c:pt>
                <c:pt idx="89">
                  <c:v>287392</c:v>
                </c:pt>
                <c:pt idx="90">
                  <c:v>287392</c:v>
                </c:pt>
                <c:pt idx="91">
                  <c:v>287392</c:v>
                </c:pt>
                <c:pt idx="92">
                  <c:v>287392</c:v>
                </c:pt>
                <c:pt idx="93">
                  <c:v>287392</c:v>
                </c:pt>
                <c:pt idx="94">
                  <c:v>287392</c:v>
                </c:pt>
                <c:pt idx="95">
                  <c:v>287392</c:v>
                </c:pt>
                <c:pt idx="96">
                  <c:v>287392</c:v>
                </c:pt>
                <c:pt idx="97">
                  <c:v>287392</c:v>
                </c:pt>
                <c:pt idx="98">
                  <c:v>287392</c:v>
                </c:pt>
                <c:pt idx="99">
                  <c:v>287392</c:v>
                </c:pt>
                <c:pt idx="100">
                  <c:v>287392</c:v>
                </c:pt>
                <c:pt idx="101">
                  <c:v>287392</c:v>
                </c:pt>
                <c:pt idx="102">
                  <c:v>287392</c:v>
                </c:pt>
                <c:pt idx="103">
                  <c:v>287392</c:v>
                </c:pt>
                <c:pt idx="104">
                  <c:v>287392</c:v>
                </c:pt>
                <c:pt idx="105">
                  <c:v>287392</c:v>
                </c:pt>
                <c:pt idx="106">
                  <c:v>287392</c:v>
                </c:pt>
                <c:pt idx="107">
                  <c:v>287392</c:v>
                </c:pt>
                <c:pt idx="108">
                  <c:v>287392</c:v>
                </c:pt>
                <c:pt idx="109">
                  <c:v>287392</c:v>
                </c:pt>
                <c:pt idx="110">
                  <c:v>287392</c:v>
                </c:pt>
                <c:pt idx="111">
                  <c:v>287392</c:v>
                </c:pt>
                <c:pt idx="112">
                  <c:v>287392</c:v>
                </c:pt>
                <c:pt idx="113">
                  <c:v>287392</c:v>
                </c:pt>
                <c:pt idx="114">
                  <c:v>287392</c:v>
                </c:pt>
                <c:pt idx="115">
                  <c:v>287392</c:v>
                </c:pt>
                <c:pt idx="116">
                  <c:v>287392</c:v>
                </c:pt>
                <c:pt idx="117">
                  <c:v>287392</c:v>
                </c:pt>
                <c:pt idx="118">
                  <c:v>287392</c:v>
                </c:pt>
                <c:pt idx="119">
                  <c:v>287392</c:v>
                </c:pt>
                <c:pt idx="120">
                  <c:v>287392</c:v>
                </c:pt>
                <c:pt idx="121">
                  <c:v>287392</c:v>
                </c:pt>
                <c:pt idx="122">
                  <c:v>287392</c:v>
                </c:pt>
                <c:pt idx="123">
                  <c:v>287392</c:v>
                </c:pt>
                <c:pt idx="124">
                  <c:v>287392</c:v>
                </c:pt>
                <c:pt idx="125">
                  <c:v>287392</c:v>
                </c:pt>
                <c:pt idx="126">
                  <c:v>287392</c:v>
                </c:pt>
                <c:pt idx="127">
                  <c:v>287392</c:v>
                </c:pt>
                <c:pt idx="128">
                  <c:v>287392</c:v>
                </c:pt>
                <c:pt idx="129">
                  <c:v>287392</c:v>
                </c:pt>
                <c:pt idx="130">
                  <c:v>287392</c:v>
                </c:pt>
                <c:pt idx="131">
                  <c:v>287392</c:v>
                </c:pt>
                <c:pt idx="132">
                  <c:v>287392</c:v>
                </c:pt>
                <c:pt idx="133">
                  <c:v>287392</c:v>
                </c:pt>
                <c:pt idx="134">
                  <c:v>287392</c:v>
                </c:pt>
                <c:pt idx="135">
                  <c:v>287392</c:v>
                </c:pt>
                <c:pt idx="136">
                  <c:v>287392</c:v>
                </c:pt>
                <c:pt idx="137">
                  <c:v>287392</c:v>
                </c:pt>
                <c:pt idx="138">
                  <c:v>287392</c:v>
                </c:pt>
                <c:pt idx="139">
                  <c:v>287392</c:v>
                </c:pt>
                <c:pt idx="140">
                  <c:v>287392</c:v>
                </c:pt>
                <c:pt idx="141">
                  <c:v>287392</c:v>
                </c:pt>
                <c:pt idx="142">
                  <c:v>287392</c:v>
                </c:pt>
                <c:pt idx="143">
                  <c:v>287392</c:v>
                </c:pt>
                <c:pt idx="144">
                  <c:v>287392</c:v>
                </c:pt>
                <c:pt idx="145">
                  <c:v>287392</c:v>
                </c:pt>
                <c:pt idx="146">
                  <c:v>287392</c:v>
                </c:pt>
                <c:pt idx="147">
                  <c:v>287392</c:v>
                </c:pt>
                <c:pt idx="148">
                  <c:v>287392</c:v>
                </c:pt>
                <c:pt idx="149">
                  <c:v>287392</c:v>
                </c:pt>
                <c:pt idx="150">
                  <c:v>287392</c:v>
                </c:pt>
                <c:pt idx="151">
                  <c:v>287392</c:v>
                </c:pt>
                <c:pt idx="152">
                  <c:v>287392</c:v>
                </c:pt>
                <c:pt idx="153">
                  <c:v>287392</c:v>
                </c:pt>
                <c:pt idx="154">
                  <c:v>287392</c:v>
                </c:pt>
                <c:pt idx="155">
                  <c:v>287392</c:v>
                </c:pt>
                <c:pt idx="156">
                  <c:v>287392</c:v>
                </c:pt>
                <c:pt idx="157">
                  <c:v>287392</c:v>
                </c:pt>
                <c:pt idx="158">
                  <c:v>287392</c:v>
                </c:pt>
                <c:pt idx="159">
                  <c:v>287392</c:v>
                </c:pt>
                <c:pt idx="160">
                  <c:v>287392</c:v>
                </c:pt>
                <c:pt idx="161">
                  <c:v>287392</c:v>
                </c:pt>
                <c:pt idx="162">
                  <c:v>287392</c:v>
                </c:pt>
                <c:pt idx="163">
                  <c:v>287392</c:v>
                </c:pt>
                <c:pt idx="164">
                  <c:v>287392</c:v>
                </c:pt>
                <c:pt idx="165">
                  <c:v>287392</c:v>
                </c:pt>
                <c:pt idx="166">
                  <c:v>287392</c:v>
                </c:pt>
                <c:pt idx="167">
                  <c:v>287392</c:v>
                </c:pt>
                <c:pt idx="168">
                  <c:v>287392</c:v>
                </c:pt>
                <c:pt idx="169">
                  <c:v>287392</c:v>
                </c:pt>
                <c:pt idx="170">
                  <c:v>287392</c:v>
                </c:pt>
                <c:pt idx="171">
                  <c:v>287392</c:v>
                </c:pt>
                <c:pt idx="172">
                  <c:v>287392</c:v>
                </c:pt>
                <c:pt idx="173">
                  <c:v>287392</c:v>
                </c:pt>
                <c:pt idx="174">
                  <c:v>287392</c:v>
                </c:pt>
                <c:pt idx="175">
                  <c:v>287392</c:v>
                </c:pt>
                <c:pt idx="176">
                  <c:v>287392</c:v>
                </c:pt>
                <c:pt idx="177">
                  <c:v>287392</c:v>
                </c:pt>
                <c:pt idx="178">
                  <c:v>287392</c:v>
                </c:pt>
                <c:pt idx="179">
                  <c:v>287392</c:v>
                </c:pt>
                <c:pt idx="180">
                  <c:v>287392</c:v>
                </c:pt>
                <c:pt idx="181">
                  <c:v>287392</c:v>
                </c:pt>
                <c:pt idx="182">
                  <c:v>287392</c:v>
                </c:pt>
                <c:pt idx="183">
                  <c:v>287392</c:v>
                </c:pt>
                <c:pt idx="184">
                  <c:v>287392</c:v>
                </c:pt>
                <c:pt idx="185">
                  <c:v>287392</c:v>
                </c:pt>
                <c:pt idx="186">
                  <c:v>287392</c:v>
                </c:pt>
                <c:pt idx="187">
                  <c:v>287392</c:v>
                </c:pt>
                <c:pt idx="188">
                  <c:v>287392</c:v>
                </c:pt>
                <c:pt idx="189">
                  <c:v>287392</c:v>
                </c:pt>
                <c:pt idx="190">
                  <c:v>287392</c:v>
                </c:pt>
                <c:pt idx="191">
                  <c:v>287392</c:v>
                </c:pt>
                <c:pt idx="192">
                  <c:v>287392</c:v>
                </c:pt>
                <c:pt idx="193">
                  <c:v>287392</c:v>
                </c:pt>
                <c:pt idx="194">
                  <c:v>287392</c:v>
                </c:pt>
                <c:pt idx="195">
                  <c:v>287392</c:v>
                </c:pt>
                <c:pt idx="196">
                  <c:v>287392</c:v>
                </c:pt>
                <c:pt idx="197">
                  <c:v>287392</c:v>
                </c:pt>
                <c:pt idx="198">
                  <c:v>287392</c:v>
                </c:pt>
                <c:pt idx="199">
                  <c:v>287392</c:v>
                </c:pt>
                <c:pt idx="200">
                  <c:v>287392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34647</c:v>
                </c:pt>
                <c:pt idx="30" formatCode="0">
                  <c:v>40610</c:v>
                </c:pt>
                <c:pt idx="31" formatCode="0">
                  <c:v>47435</c:v>
                </c:pt>
                <c:pt idx="32" formatCode="0">
                  <c:v>55188</c:v>
                </c:pt>
                <c:pt idx="33" formatCode="0">
                  <c:v>63922</c:v>
                </c:pt>
                <c:pt idx="34" formatCode="0">
                  <c:v>73670</c:v>
                </c:pt>
                <c:pt idx="35" formatCode="0">
                  <c:v>84436</c:v>
                </c:pt>
                <c:pt idx="36" formatCode="0">
                  <c:v>96190</c:v>
                </c:pt>
                <c:pt idx="37" formatCode="0">
                  <c:v>108862</c:v>
                </c:pt>
                <c:pt idx="38" formatCode="0">
                  <c:v>122339</c:v>
                </c:pt>
                <c:pt idx="39" formatCode="0">
                  <c:v>136464</c:v>
                </c:pt>
                <c:pt idx="40" formatCode="0">
                  <c:v>151041</c:v>
                </c:pt>
                <c:pt idx="41" formatCode="0">
                  <c:v>165839</c:v>
                </c:pt>
                <c:pt idx="42" formatCode="0">
                  <c:v>180605</c:v>
                </c:pt>
                <c:pt idx="43" formatCode="0">
                  <c:v>195077</c:v>
                </c:pt>
                <c:pt idx="44" formatCode="0">
                  <c:v>208996</c:v>
                </c:pt>
                <c:pt idx="45" formatCode="0">
                  <c:v>222120</c:v>
                </c:pt>
                <c:pt idx="46" formatCode="0">
                  <c:v>234234</c:v>
                </c:pt>
                <c:pt idx="47" formatCode="0">
                  <c:v>245160</c:v>
                </c:pt>
                <c:pt idx="48" formatCode="0">
                  <c:v>254760</c:v>
                </c:pt>
                <c:pt idx="49" formatCode="0">
                  <c:v>262937</c:v>
                </c:pt>
                <c:pt idx="50" formatCode="0">
                  <c:v>269636</c:v>
                </c:pt>
                <c:pt idx="51" formatCode="0">
                  <c:v>274839</c:v>
                </c:pt>
                <c:pt idx="52" formatCode="0">
                  <c:v>278558</c:v>
                </c:pt>
                <c:pt idx="53" formatCode="0">
                  <c:v>280834</c:v>
                </c:pt>
                <c:pt idx="54" formatCode="0">
                  <c:v>281726</c:v>
                </c:pt>
                <c:pt idx="55">
                  <c:v>281309</c:v>
                </c:pt>
                <c:pt idx="56">
                  <c:v>279668</c:v>
                </c:pt>
                <c:pt idx="57">
                  <c:v>276894</c:v>
                </c:pt>
                <c:pt idx="58">
                  <c:v>273081</c:v>
                </c:pt>
                <c:pt idx="59">
                  <c:v>268322</c:v>
                </c:pt>
                <c:pt idx="60">
                  <c:v>262709</c:v>
                </c:pt>
                <c:pt idx="61">
                  <c:v>256332</c:v>
                </c:pt>
                <c:pt idx="62">
                  <c:v>249277</c:v>
                </c:pt>
                <c:pt idx="63">
                  <c:v>241625</c:v>
                </c:pt>
                <c:pt idx="64">
                  <c:v>233454</c:v>
                </c:pt>
                <c:pt idx="65">
                  <c:v>224838</c:v>
                </c:pt>
                <c:pt idx="66">
                  <c:v>215847</c:v>
                </c:pt>
                <c:pt idx="67">
                  <c:v>206547</c:v>
                </c:pt>
                <c:pt idx="68">
                  <c:v>197001</c:v>
                </c:pt>
                <c:pt idx="69">
                  <c:v>187269</c:v>
                </c:pt>
                <c:pt idx="70">
                  <c:v>177409</c:v>
                </c:pt>
                <c:pt idx="71">
                  <c:v>167476</c:v>
                </c:pt>
                <c:pt idx="72">
                  <c:v>157524</c:v>
                </c:pt>
                <c:pt idx="73">
                  <c:v>147604</c:v>
                </c:pt>
                <c:pt idx="74">
                  <c:v>137765</c:v>
                </c:pt>
                <c:pt idx="75">
                  <c:v>128056</c:v>
                </c:pt>
                <c:pt idx="76">
                  <c:v>118522</c:v>
                </c:pt>
                <c:pt idx="77">
                  <c:v>109207</c:v>
                </c:pt>
                <c:pt idx="78">
                  <c:v>100152</c:v>
                </c:pt>
                <c:pt idx="79">
                  <c:v>91397</c:v>
                </c:pt>
                <c:pt idx="80">
                  <c:v>82978</c:v>
                </c:pt>
                <c:pt idx="81">
                  <c:v>74928</c:v>
                </c:pt>
                <c:pt idx="82">
                  <c:v>67277</c:v>
                </c:pt>
                <c:pt idx="83">
                  <c:v>60050</c:v>
                </c:pt>
                <c:pt idx="84">
                  <c:v>53267</c:v>
                </c:pt>
                <c:pt idx="85">
                  <c:v>46945</c:v>
                </c:pt>
                <c:pt idx="86">
                  <c:v>41094</c:v>
                </c:pt>
                <c:pt idx="87">
                  <c:v>35719</c:v>
                </c:pt>
                <c:pt idx="88">
                  <c:v>30820</c:v>
                </c:pt>
                <c:pt idx="89">
                  <c:v>26391</c:v>
                </c:pt>
                <c:pt idx="90">
                  <c:v>22420</c:v>
                </c:pt>
                <c:pt idx="91">
                  <c:v>18891</c:v>
                </c:pt>
                <c:pt idx="92">
                  <c:v>15784</c:v>
                </c:pt>
                <c:pt idx="93">
                  <c:v>13073</c:v>
                </c:pt>
                <c:pt idx="94">
                  <c:v>10731</c:v>
                </c:pt>
                <c:pt idx="95">
                  <c:v>8728</c:v>
                </c:pt>
                <c:pt idx="96">
                  <c:v>7032</c:v>
                </c:pt>
                <c:pt idx="97">
                  <c:v>5611</c:v>
                </c:pt>
                <c:pt idx="98">
                  <c:v>4433</c:v>
                </c:pt>
                <c:pt idx="99">
                  <c:v>3467</c:v>
                </c:pt>
                <c:pt idx="100">
                  <c:v>2683</c:v>
                </c:pt>
                <c:pt idx="101">
                  <c:v>2055</c:v>
                </c:pt>
                <c:pt idx="102">
                  <c:v>1557</c:v>
                </c:pt>
                <c:pt idx="103">
                  <c:v>1167</c:v>
                </c:pt>
                <c:pt idx="104">
                  <c:v>865</c:v>
                </c:pt>
                <c:pt idx="105">
                  <c:v>634</c:v>
                </c:pt>
                <c:pt idx="106">
                  <c:v>459</c:v>
                </c:pt>
                <c:pt idx="107">
                  <c:v>328</c:v>
                </c:pt>
                <c:pt idx="108">
                  <c:v>232</c:v>
                </c:pt>
                <c:pt idx="109">
                  <c:v>162</c:v>
                </c:pt>
                <c:pt idx="110">
                  <c:v>112</c:v>
                </c:pt>
                <c:pt idx="111">
                  <c:v>76</c:v>
                </c:pt>
                <c:pt idx="112">
                  <c:v>51</c:v>
                </c:pt>
                <c:pt idx="113">
                  <c:v>33</c:v>
                </c:pt>
                <c:pt idx="114">
                  <c:v>21</c:v>
                </c:pt>
                <c:pt idx="115">
                  <c:v>13</c:v>
                </c:pt>
                <c:pt idx="116">
                  <c:v>8</c:v>
                </c:pt>
                <c:pt idx="117">
                  <c:v>5</c:v>
                </c:pt>
                <c:pt idx="118">
                  <c:v>3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5852</c:v>
                </c:pt>
                <c:pt idx="1">
                  <c:v>6770</c:v>
                </c:pt>
                <c:pt idx="2">
                  <c:v>8382</c:v>
                </c:pt>
                <c:pt idx="3">
                  <c:v>10745</c:v>
                </c:pt>
                <c:pt idx="4">
                  <c:v>12206</c:v>
                </c:pt>
                <c:pt idx="5">
                  <c:v>15494</c:v>
                </c:pt>
                <c:pt idx="6">
                  <c:v>19128</c:v>
                </c:pt>
                <c:pt idx="7">
                  <c:v>22280</c:v>
                </c:pt>
                <c:pt idx="8">
                  <c:v>25975</c:v>
                </c:pt>
                <c:pt idx="9">
                  <c:v>28798</c:v>
                </c:pt>
                <c:pt idx="10" formatCode="0">
                  <c:v>34647</c:v>
                </c:pt>
                <c:pt idx="11">
                  <c:v>40610</c:v>
                </c:pt>
                <c:pt idx="12">
                  <c:v>47435</c:v>
                </c:pt>
                <c:pt idx="13">
                  <c:v>55188</c:v>
                </c:pt>
                <c:pt idx="14">
                  <c:v>63922</c:v>
                </c:pt>
                <c:pt idx="15">
                  <c:v>73670</c:v>
                </c:pt>
                <c:pt idx="16">
                  <c:v>84436</c:v>
                </c:pt>
                <c:pt idx="17">
                  <c:v>96190</c:v>
                </c:pt>
                <c:pt idx="18">
                  <c:v>108862</c:v>
                </c:pt>
                <c:pt idx="19">
                  <c:v>122339</c:v>
                </c:pt>
                <c:pt idx="20">
                  <c:v>136464</c:v>
                </c:pt>
                <c:pt idx="21">
                  <c:v>151041</c:v>
                </c:pt>
                <c:pt idx="22">
                  <c:v>165839</c:v>
                </c:pt>
                <c:pt idx="23">
                  <c:v>180605</c:v>
                </c:pt>
                <c:pt idx="24">
                  <c:v>195077</c:v>
                </c:pt>
                <c:pt idx="25">
                  <c:v>208996</c:v>
                </c:pt>
                <c:pt idx="26">
                  <c:v>222120</c:v>
                </c:pt>
                <c:pt idx="27">
                  <c:v>234234</c:v>
                </c:pt>
                <c:pt idx="28">
                  <c:v>245160</c:v>
                </c:pt>
                <c:pt idx="29">
                  <c:v>254760</c:v>
                </c:pt>
                <c:pt idx="30">
                  <c:v>262937</c:v>
                </c:pt>
                <c:pt idx="31">
                  <c:v>269636</c:v>
                </c:pt>
                <c:pt idx="32">
                  <c:v>274839</c:v>
                </c:pt>
                <c:pt idx="33">
                  <c:v>278558</c:v>
                </c:pt>
                <c:pt idx="34">
                  <c:v>280834</c:v>
                </c:pt>
                <c:pt idx="35">
                  <c:v>281726</c:v>
                </c:pt>
                <c:pt idx="36">
                  <c:v>281309</c:v>
                </c:pt>
                <c:pt idx="37">
                  <c:v>279668</c:v>
                </c:pt>
                <c:pt idx="38">
                  <c:v>276894</c:v>
                </c:pt>
                <c:pt idx="39">
                  <c:v>273081</c:v>
                </c:pt>
                <c:pt idx="40">
                  <c:v>268322</c:v>
                </c:pt>
                <c:pt idx="41">
                  <c:v>262709</c:v>
                </c:pt>
                <c:pt idx="42">
                  <c:v>256332</c:v>
                </c:pt>
                <c:pt idx="43">
                  <c:v>249277</c:v>
                </c:pt>
                <c:pt idx="44">
                  <c:v>241625</c:v>
                </c:pt>
                <c:pt idx="45">
                  <c:v>233454</c:v>
                </c:pt>
                <c:pt idx="46">
                  <c:v>224838</c:v>
                </c:pt>
                <c:pt idx="47">
                  <c:v>215847</c:v>
                </c:pt>
                <c:pt idx="48">
                  <c:v>206547</c:v>
                </c:pt>
                <c:pt idx="49">
                  <c:v>197001</c:v>
                </c:pt>
                <c:pt idx="50">
                  <c:v>187269</c:v>
                </c:pt>
                <c:pt idx="51">
                  <c:v>177409</c:v>
                </c:pt>
                <c:pt idx="52">
                  <c:v>167476</c:v>
                </c:pt>
                <c:pt idx="53">
                  <c:v>157524</c:v>
                </c:pt>
                <c:pt idx="54">
                  <c:v>147604</c:v>
                </c:pt>
                <c:pt idx="55">
                  <c:v>137765</c:v>
                </c:pt>
                <c:pt idx="56">
                  <c:v>128056</c:v>
                </c:pt>
                <c:pt idx="57">
                  <c:v>118522</c:v>
                </c:pt>
                <c:pt idx="58">
                  <c:v>109207</c:v>
                </c:pt>
                <c:pt idx="59">
                  <c:v>100152</c:v>
                </c:pt>
                <c:pt idx="60">
                  <c:v>91397</c:v>
                </c:pt>
                <c:pt idx="61">
                  <c:v>82978</c:v>
                </c:pt>
                <c:pt idx="62">
                  <c:v>74928</c:v>
                </c:pt>
                <c:pt idx="63">
                  <c:v>67277</c:v>
                </c:pt>
                <c:pt idx="64">
                  <c:v>60050</c:v>
                </c:pt>
                <c:pt idx="65">
                  <c:v>53267</c:v>
                </c:pt>
                <c:pt idx="66">
                  <c:v>46945</c:v>
                </c:pt>
                <c:pt idx="67">
                  <c:v>41094</c:v>
                </c:pt>
                <c:pt idx="68">
                  <c:v>35719</c:v>
                </c:pt>
                <c:pt idx="69">
                  <c:v>30820</c:v>
                </c:pt>
                <c:pt idx="70">
                  <c:v>26391</c:v>
                </c:pt>
                <c:pt idx="71">
                  <c:v>22420</c:v>
                </c:pt>
                <c:pt idx="72">
                  <c:v>18891</c:v>
                </c:pt>
                <c:pt idx="73">
                  <c:v>15784</c:v>
                </c:pt>
                <c:pt idx="74">
                  <c:v>13073</c:v>
                </c:pt>
                <c:pt idx="75">
                  <c:v>10731</c:v>
                </c:pt>
                <c:pt idx="76">
                  <c:v>8728</c:v>
                </c:pt>
                <c:pt idx="77">
                  <c:v>7032</c:v>
                </c:pt>
                <c:pt idx="78">
                  <c:v>5611</c:v>
                </c:pt>
                <c:pt idx="79">
                  <c:v>4433</c:v>
                </c:pt>
                <c:pt idx="80">
                  <c:v>3467</c:v>
                </c:pt>
                <c:pt idx="81">
                  <c:v>2683</c:v>
                </c:pt>
                <c:pt idx="82">
                  <c:v>2055</c:v>
                </c:pt>
                <c:pt idx="83">
                  <c:v>1557</c:v>
                </c:pt>
                <c:pt idx="84">
                  <c:v>1167</c:v>
                </c:pt>
                <c:pt idx="85">
                  <c:v>865</c:v>
                </c:pt>
                <c:pt idx="86">
                  <c:v>634</c:v>
                </c:pt>
                <c:pt idx="87">
                  <c:v>459</c:v>
                </c:pt>
                <c:pt idx="88">
                  <c:v>328</c:v>
                </c:pt>
                <c:pt idx="89">
                  <c:v>232</c:v>
                </c:pt>
                <c:pt idx="90">
                  <c:v>162</c:v>
                </c:pt>
                <c:pt idx="91">
                  <c:v>112</c:v>
                </c:pt>
                <c:pt idx="92">
                  <c:v>76</c:v>
                </c:pt>
                <c:pt idx="93">
                  <c:v>51</c:v>
                </c:pt>
                <c:pt idx="94">
                  <c:v>33</c:v>
                </c:pt>
                <c:pt idx="95">
                  <c:v>21</c:v>
                </c:pt>
                <c:pt idx="96">
                  <c:v>13</c:v>
                </c:pt>
                <c:pt idx="97">
                  <c:v>8</c:v>
                </c:pt>
                <c:pt idx="98">
                  <c:v>5</c:v>
                </c:pt>
                <c:pt idx="99">
                  <c:v>3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45084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2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ax val="6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426"/>
  <sheetViews>
    <sheetView tabSelected="1" topLeftCell="S22" zoomScaleNormal="100" workbookViewId="0">
      <selection activeCell="V41" sqref="V41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51" t="s">
        <v>2</v>
      </c>
      <c r="C2" s="152"/>
      <c r="D2" s="152"/>
      <c r="E2" s="152"/>
      <c r="F2" s="152"/>
      <c r="G2" s="152"/>
      <c r="H2" s="153"/>
      <c r="I2" s="145" t="s">
        <v>11</v>
      </c>
      <c r="J2" s="146"/>
      <c r="K2" s="146"/>
      <c r="L2" s="146"/>
      <c r="M2" s="146"/>
      <c r="N2" s="147"/>
      <c r="P2" s="145" t="s">
        <v>32</v>
      </c>
      <c r="Q2" s="146"/>
      <c r="R2" s="146"/>
      <c r="S2" s="146"/>
      <c r="T2" s="146"/>
      <c r="U2" s="147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54" t="s">
        <v>28</v>
      </c>
      <c r="Q3" s="155"/>
      <c r="R3" s="155"/>
      <c r="S3" s="155"/>
      <c r="T3" s="156"/>
      <c r="U3" s="118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90">
        <v>1</v>
      </c>
      <c r="I4" s="17">
        <f t="shared" ref="I4:I32" si="1">INT(U$3*U$9-D4-F4+E4)</f>
        <v>507257</v>
      </c>
      <c r="J4" s="3">
        <f>D4-E4-F4</f>
        <v>0</v>
      </c>
      <c r="K4" s="108">
        <f>E4</f>
        <v>2</v>
      </c>
      <c r="L4" s="97">
        <v>0</v>
      </c>
      <c r="M4" s="25">
        <v>0</v>
      </c>
      <c r="N4" s="26">
        <v>0</v>
      </c>
      <c r="P4" s="157" t="s">
        <v>29</v>
      </c>
      <c r="Q4" s="158"/>
      <c r="R4" s="158"/>
      <c r="S4" s="158"/>
      <c r="T4" s="159"/>
      <c r="U4" s="119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91">
        <f>D5/D4</f>
        <v>3</v>
      </c>
      <c r="I5" s="11">
        <f t="shared" si="1"/>
        <v>507253</v>
      </c>
      <c r="J5" s="4">
        <f t="shared" ref="J5:J32" si="2">D5-E5-F5</f>
        <v>4</v>
      </c>
      <c r="K5" s="55">
        <f t="shared" ref="K5:K32" si="3">E5</f>
        <v>2</v>
      </c>
      <c r="L5" s="98">
        <f>I5-I4</f>
        <v>-4</v>
      </c>
      <c r="M5" s="13">
        <f t="shared" ref="M5:N5" si="4">J5-J4</f>
        <v>4</v>
      </c>
      <c r="N5" s="15">
        <f t="shared" si="4"/>
        <v>0</v>
      </c>
      <c r="P5" s="154" t="s">
        <v>30</v>
      </c>
      <c r="Q5" s="155"/>
      <c r="R5" s="155"/>
      <c r="S5" s="155"/>
      <c r="T5" s="156"/>
      <c r="U5" s="120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92">
        <f>D6/D5</f>
        <v>2.1666666666666665</v>
      </c>
      <c r="I6" s="9">
        <f t="shared" si="1"/>
        <v>507246</v>
      </c>
      <c r="J6" s="2">
        <f t="shared" si="2"/>
        <v>11</v>
      </c>
      <c r="K6" s="50">
        <f t="shared" si="3"/>
        <v>2</v>
      </c>
      <c r="L6" s="99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54" t="s">
        <v>37</v>
      </c>
      <c r="Q6" s="155"/>
      <c r="R6" s="155"/>
      <c r="S6" s="155"/>
      <c r="T6" s="156"/>
      <c r="U6" s="120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91">
        <f t="shared" ref="H7:H68" si="8">D7/D6</f>
        <v>1.1538461538461537</v>
      </c>
      <c r="I7" s="11">
        <f t="shared" si="1"/>
        <v>507244</v>
      </c>
      <c r="J7" s="4">
        <f t="shared" si="2"/>
        <v>13</v>
      </c>
      <c r="K7" s="55">
        <f t="shared" si="3"/>
        <v>2</v>
      </c>
      <c r="L7" s="98">
        <f t="shared" si="5"/>
        <v>-2</v>
      </c>
      <c r="M7" s="13">
        <f t="shared" si="6"/>
        <v>2</v>
      </c>
      <c r="N7" s="15">
        <f t="shared" si="7"/>
        <v>0</v>
      </c>
      <c r="P7" s="154" t="s">
        <v>38</v>
      </c>
      <c r="Q7" s="155"/>
      <c r="R7" s="155"/>
      <c r="S7" s="155"/>
      <c r="T7" s="156"/>
      <c r="U7" s="121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92">
        <f t="shared" si="8"/>
        <v>2.1333333333333333</v>
      </c>
      <c r="I8" s="9">
        <f t="shared" si="1"/>
        <v>507227</v>
      </c>
      <c r="J8" s="2">
        <f t="shared" si="2"/>
        <v>30</v>
      </c>
      <c r="K8" s="50">
        <f t="shared" si="3"/>
        <v>2</v>
      </c>
      <c r="L8" s="99">
        <f t="shared" si="5"/>
        <v>-17</v>
      </c>
      <c r="M8" s="14">
        <f t="shared" si="6"/>
        <v>17</v>
      </c>
      <c r="N8" s="16">
        <f t="shared" si="7"/>
        <v>0</v>
      </c>
      <c r="P8" s="154" t="s">
        <v>39</v>
      </c>
      <c r="Q8" s="155"/>
      <c r="R8" s="155"/>
      <c r="S8" s="155"/>
      <c r="T8" s="156"/>
      <c r="U8" s="121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91">
        <f t="shared" si="8"/>
        <v>1.40625</v>
      </c>
      <c r="I9" s="11">
        <f t="shared" si="1"/>
        <v>507214</v>
      </c>
      <c r="J9" s="4">
        <f t="shared" si="2"/>
        <v>43</v>
      </c>
      <c r="K9" s="55">
        <f t="shared" si="3"/>
        <v>2</v>
      </c>
      <c r="L9" s="98">
        <f t="shared" si="5"/>
        <v>-13</v>
      </c>
      <c r="M9" s="13">
        <f t="shared" si="6"/>
        <v>13</v>
      </c>
      <c r="N9" s="15">
        <f t="shared" si="7"/>
        <v>0</v>
      </c>
      <c r="P9" s="160" t="s">
        <v>31</v>
      </c>
      <c r="Q9" s="161"/>
      <c r="R9" s="161"/>
      <c r="S9" s="161"/>
      <c r="T9" s="162"/>
      <c r="U9" s="117">
        <f>(U8^U8)/(U7^U6)</f>
        <v>1.0769705282736282E-2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92">
        <f t="shared" si="8"/>
        <v>1.8666666666666667</v>
      </c>
      <c r="I10" s="9">
        <f t="shared" si="1"/>
        <v>507175</v>
      </c>
      <c r="J10" s="2">
        <f t="shared" si="2"/>
        <v>82</v>
      </c>
      <c r="K10" s="50">
        <f t="shared" si="3"/>
        <v>2</v>
      </c>
      <c r="L10" s="99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91">
        <f t="shared" si="8"/>
        <v>1.4285714285714286</v>
      </c>
      <c r="I11" s="11">
        <f t="shared" si="1"/>
        <v>507139</v>
      </c>
      <c r="J11" s="4">
        <f t="shared" si="2"/>
        <v>118</v>
      </c>
      <c r="K11" s="55">
        <f t="shared" si="3"/>
        <v>2</v>
      </c>
      <c r="L11" s="98">
        <f t="shared" si="5"/>
        <v>-36</v>
      </c>
      <c r="M11" s="13">
        <f t="shared" si="6"/>
        <v>36</v>
      </c>
      <c r="N11" s="15">
        <f t="shared" si="7"/>
        <v>0</v>
      </c>
      <c r="P11" s="145" t="s">
        <v>27</v>
      </c>
      <c r="Q11" s="146"/>
      <c r="R11" s="146"/>
      <c r="S11" s="146"/>
      <c r="T11" s="146"/>
      <c r="U11" s="147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92">
        <f t="shared" si="8"/>
        <v>1.375</v>
      </c>
      <c r="I12" s="9">
        <f t="shared" si="1"/>
        <v>507093</v>
      </c>
      <c r="J12" s="2">
        <f t="shared" si="2"/>
        <v>162</v>
      </c>
      <c r="K12" s="50">
        <f t="shared" si="3"/>
        <v>2</v>
      </c>
      <c r="L12" s="99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91">
        <f t="shared" si="8"/>
        <v>1.3454545454545455</v>
      </c>
      <c r="I13" s="11">
        <f t="shared" si="1"/>
        <v>507035</v>
      </c>
      <c r="J13" s="4">
        <f t="shared" si="2"/>
        <v>218</v>
      </c>
      <c r="K13" s="55">
        <f t="shared" si="3"/>
        <v>2</v>
      </c>
      <c r="L13" s="98">
        <f t="shared" si="5"/>
        <v>-58</v>
      </c>
      <c r="M13" s="13">
        <f t="shared" si="6"/>
        <v>56</v>
      </c>
      <c r="N13" s="15">
        <f t="shared" si="7"/>
        <v>0</v>
      </c>
      <c r="P13" s="34">
        <f>SUM(I23:I32)/10</f>
        <v>489788.7</v>
      </c>
      <c r="Q13" s="34">
        <f t="shared" ref="Q13:U13" si="9">SUM(J23:J32)/10</f>
        <v>15590.9</v>
      </c>
      <c r="R13" s="34">
        <f t="shared" si="9"/>
        <v>1446.4</v>
      </c>
      <c r="S13" s="34">
        <f t="shared" si="9"/>
        <v>-2892</v>
      </c>
      <c r="T13" s="34">
        <f t="shared" si="9"/>
        <v>2456.4</v>
      </c>
      <c r="U13" s="42">
        <f t="shared" si="9"/>
        <v>316.2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92">
        <f t="shared" si="8"/>
        <v>1.1666666666666667</v>
      </c>
      <c r="I14" s="9">
        <f t="shared" si="1"/>
        <v>506997</v>
      </c>
      <c r="J14" s="2">
        <f t="shared" si="2"/>
        <v>254</v>
      </c>
      <c r="K14" s="50">
        <f t="shared" si="3"/>
        <v>2</v>
      </c>
      <c r="L14" s="99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91">
        <f t="shared" si="8"/>
        <v>1.5444015444015444</v>
      </c>
      <c r="I15" s="11">
        <f t="shared" si="1"/>
        <v>506854</v>
      </c>
      <c r="J15" s="4">
        <f t="shared" si="2"/>
        <v>393</v>
      </c>
      <c r="K15" s="55">
        <f t="shared" si="3"/>
        <v>2</v>
      </c>
      <c r="L15" s="98">
        <f t="shared" si="5"/>
        <v>-143</v>
      </c>
      <c r="M15" s="13">
        <f t="shared" si="6"/>
        <v>139</v>
      </c>
      <c r="N15" s="15">
        <f t="shared" si="7"/>
        <v>0</v>
      </c>
      <c r="P15" s="148" t="s">
        <v>19</v>
      </c>
      <c r="Q15" s="149"/>
      <c r="R15" s="149"/>
      <c r="S15" s="150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92">
        <f t="shared" si="8"/>
        <v>1.25</v>
      </c>
      <c r="I16" s="9">
        <f t="shared" si="1"/>
        <v>506777</v>
      </c>
      <c r="J16" s="2">
        <f t="shared" si="2"/>
        <v>460</v>
      </c>
      <c r="K16" s="50">
        <f t="shared" si="3"/>
        <v>30</v>
      </c>
      <c r="L16" s="99">
        <f t="shared" si="5"/>
        <v>-77</v>
      </c>
      <c r="M16" s="14">
        <f t="shared" si="6"/>
        <v>67</v>
      </c>
      <c r="N16" s="16">
        <f t="shared" si="7"/>
        <v>28</v>
      </c>
      <c r="P16" s="64" t="s">
        <v>15</v>
      </c>
      <c r="Q16" s="60" t="s">
        <v>16</v>
      </c>
      <c r="R16" s="65" t="s">
        <v>17</v>
      </c>
      <c r="S16" s="60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91">
        <f t="shared" si="8"/>
        <v>1.3460000000000001</v>
      </c>
      <c r="I17" s="11">
        <f t="shared" si="1"/>
        <v>506597</v>
      </c>
      <c r="J17" s="4">
        <f t="shared" si="2"/>
        <v>626</v>
      </c>
      <c r="K17" s="55">
        <f t="shared" si="3"/>
        <v>30</v>
      </c>
      <c r="L17" s="98">
        <f t="shared" si="5"/>
        <v>-180</v>
      </c>
      <c r="M17" s="13">
        <f t="shared" si="6"/>
        <v>166</v>
      </c>
      <c r="N17" s="15">
        <f t="shared" si="7"/>
        <v>0</v>
      </c>
      <c r="P17" s="61">
        <f>4/100</f>
        <v>0.04</v>
      </c>
      <c r="Q17" s="62">
        <f>(S13+T13+U13+P17*(Q13+R13))/(2*Q13)</f>
        <v>1.8026284563431236E-2</v>
      </c>
      <c r="R17" s="62">
        <f>(T13+Q13*(P17-Q17))/(P13*Q13)</f>
        <v>3.6654002036826459E-7</v>
      </c>
      <c r="S17" s="63">
        <f>(S13 + R17*P13*Q13)/R13</f>
        <v>-6.4304480088495403E-2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92">
        <f t="shared" si="8"/>
        <v>1.5943536404160477</v>
      </c>
      <c r="I18" s="9">
        <f t="shared" si="1"/>
        <v>506188</v>
      </c>
      <c r="J18" s="2">
        <f t="shared" si="2"/>
        <v>1013</v>
      </c>
      <c r="K18" s="50">
        <f t="shared" si="3"/>
        <v>32</v>
      </c>
      <c r="L18" s="99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91">
        <f t="shared" si="8"/>
        <v>1.5796831314072692</v>
      </c>
      <c r="I19" s="11">
        <f t="shared" si="1"/>
        <v>505559</v>
      </c>
      <c r="J19" s="4">
        <f t="shared" si="2"/>
        <v>1628</v>
      </c>
      <c r="K19" s="55">
        <f t="shared" si="3"/>
        <v>32</v>
      </c>
      <c r="L19" s="98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92">
        <f t="shared" si="8"/>
        <v>1.343362831858407</v>
      </c>
      <c r="I20" s="9">
        <f t="shared" si="1"/>
        <v>505109</v>
      </c>
      <c r="J20" s="2">
        <f t="shared" si="2"/>
        <v>2040</v>
      </c>
      <c r="K20" s="50">
        <f t="shared" si="3"/>
        <v>183</v>
      </c>
      <c r="L20" s="99">
        <f t="shared" si="5"/>
        <v>-450</v>
      </c>
      <c r="M20" s="14">
        <f t="shared" si="6"/>
        <v>412</v>
      </c>
      <c r="N20" s="16">
        <f t="shared" si="7"/>
        <v>151</v>
      </c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91">
        <f t="shared" si="8"/>
        <v>1.3816425120772946</v>
      </c>
      <c r="I21" s="11">
        <f t="shared" si="1"/>
        <v>504239</v>
      </c>
      <c r="J21" s="4">
        <f t="shared" si="2"/>
        <v>2908</v>
      </c>
      <c r="K21" s="55">
        <f t="shared" si="3"/>
        <v>183</v>
      </c>
      <c r="L21" s="98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71">
        <v>193</v>
      </c>
      <c r="F22" s="72">
        <v>133</v>
      </c>
      <c r="G22" s="45">
        <f t="shared" si="0"/>
        <v>1.1108186861104098E-4</v>
      </c>
      <c r="H22" s="93">
        <f t="shared" si="8"/>
        <v>1.6630642085187539</v>
      </c>
      <c r="I22" s="80">
        <f t="shared" si="1"/>
        <v>502085</v>
      </c>
      <c r="J22" s="109">
        <f t="shared" si="2"/>
        <v>4906</v>
      </c>
      <c r="K22" s="110">
        <f t="shared" si="3"/>
        <v>193</v>
      </c>
      <c r="L22" s="100">
        <f t="shared" si="5"/>
        <v>-2154</v>
      </c>
      <c r="M22" s="73">
        <f t="shared" si="6"/>
        <v>1998</v>
      </c>
      <c r="N22" s="74">
        <f t="shared" si="7"/>
        <v>10</v>
      </c>
      <c r="P22" s="130" t="s">
        <v>23</v>
      </c>
      <c r="Q22" s="131" t="s">
        <v>24</v>
      </c>
      <c r="R22" s="131" t="s">
        <v>25</v>
      </c>
      <c r="S22" s="133" t="s">
        <v>26</v>
      </c>
      <c r="T22" s="130" t="s">
        <v>33</v>
      </c>
      <c r="U22" s="131" t="s">
        <v>34</v>
      </c>
      <c r="V22" s="131" t="s">
        <v>1</v>
      </c>
      <c r="W22" s="131" t="s">
        <v>35</v>
      </c>
      <c r="X22" s="132" t="s">
        <v>36</v>
      </c>
    </row>
    <row r="23" spans="2:24" x14ac:dyDescent="0.25">
      <c r="B23" s="46">
        <v>19</v>
      </c>
      <c r="C23" s="75">
        <v>43904</v>
      </c>
      <c r="D23" s="46">
        <v>6391</v>
      </c>
      <c r="E23" s="76">
        <v>517</v>
      </c>
      <c r="F23" s="77">
        <v>196</v>
      </c>
      <c r="G23" s="69">
        <f t="shared" si="0"/>
        <v>1.3568888040771461E-4</v>
      </c>
      <c r="H23" s="94">
        <f t="shared" si="8"/>
        <v>1.2215214067278288</v>
      </c>
      <c r="I23" s="46">
        <f t="shared" si="1"/>
        <v>501187</v>
      </c>
      <c r="J23" s="76">
        <f>D23-E23-F23</f>
        <v>5678</v>
      </c>
      <c r="K23" s="114">
        <f t="shared" si="3"/>
        <v>517</v>
      </c>
      <c r="L23" s="101">
        <f t="shared" si="5"/>
        <v>-898</v>
      </c>
      <c r="M23" s="78">
        <f t="shared" si="6"/>
        <v>772</v>
      </c>
      <c r="N23" s="79">
        <f t="shared" si="7"/>
        <v>324</v>
      </c>
      <c r="P23" s="134">
        <f t="shared" ref="P23:P54" si="10">R$17*((1+P$17-Q$17)*(1+P$17+S$17)-Q$17)</f>
        <v>3.5888259287017471E-7</v>
      </c>
      <c r="Q23" s="135">
        <f t="shared" ref="Q23:Q54" si="11">(1+P$17-Q$17)*(1+P$17+S$17)-R$17*((S$17*K22)+((I22+J22)*(1+P$17+S$17)))</f>
        <v>0.81582379528282223</v>
      </c>
      <c r="R23" s="135">
        <f t="shared" ref="R23:R54" si="12">-J22*(1+P$17+S$17)</f>
        <v>-4786.7622206858414</v>
      </c>
      <c r="S23" s="138">
        <f t="shared" ref="S23" si="13">INT((-Q23+SQRT((Q23^2)-(4*P23*R23)))/(2*P23))</f>
        <v>5852</v>
      </c>
      <c r="T23" s="46">
        <f>J23</f>
        <v>5678</v>
      </c>
      <c r="U23" s="76">
        <f>S23-T23</f>
        <v>174</v>
      </c>
      <c r="V23" s="136">
        <f t="shared" ref="V23:V32" si="14">U23/T23</f>
        <v>3.0644593166607961E-2</v>
      </c>
      <c r="W23" s="48">
        <f>U23</f>
        <v>174</v>
      </c>
      <c r="X23" s="137">
        <f>V23</f>
        <v>3.0644593166607961E-2</v>
      </c>
    </row>
    <row r="24" spans="2:24" x14ac:dyDescent="0.25">
      <c r="B24" s="9">
        <v>20</v>
      </c>
      <c r="C24" s="22">
        <v>43905</v>
      </c>
      <c r="D24" s="9">
        <v>7845</v>
      </c>
      <c r="E24" s="2">
        <v>517</v>
      </c>
      <c r="F24" s="10">
        <v>292</v>
      </c>
      <c r="G24" s="28">
        <f t="shared" si="0"/>
        <v>1.6655910918455971E-4</v>
      </c>
      <c r="H24" s="92">
        <f t="shared" si="8"/>
        <v>1.2275074323267094</v>
      </c>
      <c r="I24" s="9">
        <f t="shared" si="1"/>
        <v>499637</v>
      </c>
      <c r="J24" s="2">
        <f t="shared" si="2"/>
        <v>7036</v>
      </c>
      <c r="K24" s="50">
        <f t="shared" si="3"/>
        <v>517</v>
      </c>
      <c r="L24" s="99">
        <f t="shared" si="5"/>
        <v>-1550</v>
      </c>
      <c r="M24" s="14">
        <f t="shared" si="6"/>
        <v>1358</v>
      </c>
      <c r="N24" s="16">
        <f t="shared" si="7"/>
        <v>0</v>
      </c>
      <c r="P24" s="57">
        <f t="shared" si="10"/>
        <v>3.5888259287017471E-7</v>
      </c>
      <c r="Q24" s="56">
        <f t="shared" si="11"/>
        <v>0.81587649357984871</v>
      </c>
      <c r="R24" s="56">
        <f t="shared" si="12"/>
        <v>-5539.9991620575229</v>
      </c>
      <c r="S24" s="139">
        <f t="shared" ref="S24:S32" si="15">INT((-Q24+SQRT((Q24^2)-(4*P24*R24)))/(2*P24))</f>
        <v>6770</v>
      </c>
      <c r="T24" s="9">
        <f t="shared" ref="T24:T32" si="16">J24</f>
        <v>7036</v>
      </c>
      <c r="U24" s="2">
        <f t="shared" ref="U24:U32" si="17">S24-T24</f>
        <v>-266</v>
      </c>
      <c r="V24" s="129">
        <f t="shared" si="14"/>
        <v>-3.7805571347356452E-2</v>
      </c>
      <c r="W24" s="38">
        <f>W23+U24</f>
        <v>-92</v>
      </c>
      <c r="X24" s="125">
        <f t="shared" ref="X24:X32" si="18">V24+X23</f>
        <v>-7.160978180748491E-3</v>
      </c>
    </row>
    <row r="25" spans="2:24" x14ac:dyDescent="0.25">
      <c r="B25" s="11">
        <v>21</v>
      </c>
      <c r="C25" s="21">
        <v>43906</v>
      </c>
      <c r="D25" s="11">
        <v>9942</v>
      </c>
      <c r="E25" s="4">
        <v>571</v>
      </c>
      <c r="F25" s="12">
        <v>342</v>
      </c>
      <c r="G25" s="27">
        <f t="shared" si="0"/>
        <v>2.1108102785377856E-4</v>
      </c>
      <c r="H25" s="91">
        <f t="shared" si="8"/>
        <v>1.267304015296367</v>
      </c>
      <c r="I25" s="11">
        <f t="shared" si="1"/>
        <v>497544</v>
      </c>
      <c r="J25" s="4">
        <f t="shared" si="2"/>
        <v>9029</v>
      </c>
      <c r="K25" s="55">
        <f t="shared" si="3"/>
        <v>571</v>
      </c>
      <c r="L25" s="98">
        <f t="shared" si="5"/>
        <v>-2093</v>
      </c>
      <c r="M25" s="13">
        <f t="shared" si="6"/>
        <v>1993</v>
      </c>
      <c r="N25" s="15">
        <f t="shared" si="7"/>
        <v>54</v>
      </c>
      <c r="P25" s="124">
        <f t="shared" si="10"/>
        <v>3.5888259287017471E-7</v>
      </c>
      <c r="Q25" s="123">
        <f t="shared" si="11"/>
        <v>0.81594515881935104</v>
      </c>
      <c r="R25" s="123">
        <f t="shared" si="12"/>
        <v>-6864.9936780973467</v>
      </c>
      <c r="S25" s="140">
        <f t="shared" si="15"/>
        <v>8382</v>
      </c>
      <c r="T25" s="11">
        <f t="shared" si="16"/>
        <v>9029</v>
      </c>
      <c r="U25" s="4">
        <f t="shared" si="17"/>
        <v>-647</v>
      </c>
      <c r="V25" s="128">
        <f t="shared" si="14"/>
        <v>-7.1657990918152614E-2</v>
      </c>
      <c r="W25" s="18">
        <f t="shared" ref="W25:W32" si="19">W24+U25</f>
        <v>-739</v>
      </c>
      <c r="X25" s="126">
        <f t="shared" si="18"/>
        <v>-7.8818969098901098E-2</v>
      </c>
    </row>
    <row r="26" spans="2:24" x14ac:dyDescent="0.25">
      <c r="B26" s="9">
        <v>22</v>
      </c>
      <c r="C26" s="22">
        <v>43907</v>
      </c>
      <c r="D26" s="9">
        <v>11826</v>
      </c>
      <c r="E26" s="2">
        <v>1028</v>
      </c>
      <c r="F26" s="10">
        <v>533</v>
      </c>
      <c r="G26" s="28">
        <f t="shared" si="0"/>
        <v>2.5108069155087357E-4</v>
      </c>
      <c r="H26" s="92">
        <f t="shared" si="8"/>
        <v>1.1894990947495474</v>
      </c>
      <c r="I26" s="9">
        <f t="shared" si="1"/>
        <v>495926</v>
      </c>
      <c r="J26" s="2">
        <f t="shared" si="2"/>
        <v>10265</v>
      </c>
      <c r="K26" s="50">
        <f t="shared" si="3"/>
        <v>1028</v>
      </c>
      <c r="L26" s="99">
        <f t="shared" si="5"/>
        <v>-1618</v>
      </c>
      <c r="M26" s="14">
        <f t="shared" si="6"/>
        <v>1236</v>
      </c>
      <c r="N26" s="16">
        <f t="shared" si="7"/>
        <v>457</v>
      </c>
      <c r="P26" s="57">
        <f t="shared" si="10"/>
        <v>3.5888259287017471E-7</v>
      </c>
      <c r="Q26" s="56">
        <f t="shared" si="11"/>
        <v>0.81598219475385902</v>
      </c>
      <c r="R26" s="56">
        <f t="shared" si="12"/>
        <v>-8809.5548492809758</v>
      </c>
      <c r="S26" s="139">
        <f t="shared" si="15"/>
        <v>10745</v>
      </c>
      <c r="T26" s="9">
        <f t="shared" si="16"/>
        <v>10265</v>
      </c>
      <c r="U26" s="2">
        <f t="shared" si="17"/>
        <v>480</v>
      </c>
      <c r="V26" s="129">
        <f t="shared" si="14"/>
        <v>4.6760837798343884E-2</v>
      </c>
      <c r="W26" s="38">
        <f t="shared" si="19"/>
        <v>-259</v>
      </c>
      <c r="X26" s="125">
        <f t="shared" si="18"/>
        <v>-3.2058131300557215E-2</v>
      </c>
    </row>
    <row r="27" spans="2:24" x14ac:dyDescent="0.25">
      <c r="B27" s="11">
        <v>23</v>
      </c>
      <c r="C27" s="21">
        <v>43908</v>
      </c>
      <c r="D27" s="11">
        <v>14769</v>
      </c>
      <c r="E27" s="4">
        <v>1081</v>
      </c>
      <c r="F27" s="12">
        <v>638</v>
      </c>
      <c r="G27" s="27">
        <f t="shared" si="0"/>
        <v>3.1356424264458412E-4</v>
      </c>
      <c r="H27" s="91">
        <f t="shared" si="8"/>
        <v>1.2488584474885844</v>
      </c>
      <c r="I27" s="11">
        <f t="shared" si="1"/>
        <v>492931</v>
      </c>
      <c r="J27" s="4">
        <f t="shared" si="2"/>
        <v>13050</v>
      </c>
      <c r="K27" s="55">
        <f t="shared" si="3"/>
        <v>1081</v>
      </c>
      <c r="L27" s="98">
        <f t="shared" si="5"/>
        <v>-2995</v>
      </c>
      <c r="M27" s="13">
        <f t="shared" si="6"/>
        <v>2785</v>
      </c>
      <c r="N27" s="15">
        <f t="shared" si="7"/>
        <v>53</v>
      </c>
      <c r="P27" s="124">
        <f t="shared" si="10"/>
        <v>3.5888259287017471E-7</v>
      </c>
      <c r="Q27" s="123">
        <f t="shared" si="11"/>
        <v>0.81612958153555915</v>
      </c>
      <c r="R27" s="123">
        <f t="shared" si="12"/>
        <v>-10015.514511891595</v>
      </c>
      <c r="S27" s="140">
        <f t="shared" si="15"/>
        <v>12206</v>
      </c>
      <c r="T27" s="11">
        <f t="shared" si="16"/>
        <v>13050</v>
      </c>
      <c r="U27" s="4">
        <f t="shared" si="17"/>
        <v>-844</v>
      </c>
      <c r="V27" s="128">
        <f t="shared" si="14"/>
        <v>-6.4674329501915706E-2</v>
      </c>
      <c r="W27" s="18">
        <f t="shared" si="19"/>
        <v>-1103</v>
      </c>
      <c r="X27" s="126">
        <f t="shared" si="18"/>
        <v>-9.6732460802472914E-2</v>
      </c>
    </row>
    <row r="28" spans="2:24" x14ac:dyDescent="0.25">
      <c r="B28" s="9">
        <v>24</v>
      </c>
      <c r="C28" s="22">
        <v>43909</v>
      </c>
      <c r="D28" s="9">
        <v>18077</v>
      </c>
      <c r="E28" s="2">
        <v>1107</v>
      </c>
      <c r="F28" s="10">
        <v>831</v>
      </c>
      <c r="G28" s="28">
        <f t="shared" si="0"/>
        <v>3.8379719779850681E-4</v>
      </c>
      <c r="H28" s="92">
        <f t="shared" si="8"/>
        <v>1.2239826663958291</v>
      </c>
      <c r="I28" s="9">
        <f t="shared" si="1"/>
        <v>489456</v>
      </c>
      <c r="J28" s="2">
        <f t="shared" si="2"/>
        <v>16139</v>
      </c>
      <c r="K28" s="50">
        <f t="shared" si="3"/>
        <v>1107</v>
      </c>
      <c r="L28" s="99">
        <f t="shared" si="5"/>
        <v>-3475</v>
      </c>
      <c r="M28" s="14">
        <f t="shared" si="6"/>
        <v>3089</v>
      </c>
      <c r="N28" s="16">
        <f t="shared" si="7"/>
        <v>26</v>
      </c>
      <c r="P28" s="57">
        <f t="shared" si="10"/>
        <v>3.5888259287017471E-7</v>
      </c>
      <c r="Q28" s="56">
        <f t="shared" si="11"/>
        <v>0.81620593336003322</v>
      </c>
      <c r="R28" s="56">
        <f t="shared" si="12"/>
        <v>-12732.826534845135</v>
      </c>
      <c r="S28" s="139">
        <f t="shared" si="15"/>
        <v>15494</v>
      </c>
      <c r="T28" s="9">
        <f t="shared" si="16"/>
        <v>16139</v>
      </c>
      <c r="U28" s="2">
        <f t="shared" si="17"/>
        <v>-645</v>
      </c>
      <c r="V28" s="129">
        <f t="shared" si="14"/>
        <v>-3.9965301443707787E-2</v>
      </c>
      <c r="W28" s="38">
        <f t="shared" si="19"/>
        <v>-1748</v>
      </c>
      <c r="X28" s="125">
        <f t="shared" si="18"/>
        <v>-0.13669776224618069</v>
      </c>
    </row>
    <row r="29" spans="2:24" x14ac:dyDescent="0.25">
      <c r="B29" s="11">
        <v>25</v>
      </c>
      <c r="C29" s="21">
        <v>43910</v>
      </c>
      <c r="D29" s="11">
        <v>21510</v>
      </c>
      <c r="E29" s="4">
        <v>1588</v>
      </c>
      <c r="F29" s="12">
        <v>1093</v>
      </c>
      <c r="G29" s="27">
        <f t="shared" si="0"/>
        <v>4.5668405845250218E-4</v>
      </c>
      <c r="H29" s="91">
        <f t="shared" si="8"/>
        <v>1.1899098301709354</v>
      </c>
      <c r="I29" s="11">
        <f t="shared" si="1"/>
        <v>486242</v>
      </c>
      <c r="J29" s="4">
        <f t="shared" si="2"/>
        <v>18829</v>
      </c>
      <c r="K29" s="55">
        <f t="shared" si="3"/>
        <v>1588</v>
      </c>
      <c r="L29" s="98">
        <f t="shared" si="5"/>
        <v>-3214</v>
      </c>
      <c r="M29" s="13">
        <f t="shared" si="6"/>
        <v>2690</v>
      </c>
      <c r="N29" s="15">
        <f t="shared" si="7"/>
        <v>481</v>
      </c>
      <c r="P29" s="124">
        <f t="shared" si="10"/>
        <v>3.5888259287017471E-7</v>
      </c>
      <c r="Q29" s="123">
        <f t="shared" si="11"/>
        <v>0.81634459192625097</v>
      </c>
      <c r="R29" s="123">
        <f t="shared" si="12"/>
        <v>-15746.749995851773</v>
      </c>
      <c r="S29" s="140">
        <f t="shared" si="15"/>
        <v>19128</v>
      </c>
      <c r="T29" s="11">
        <f t="shared" si="16"/>
        <v>18829</v>
      </c>
      <c r="U29" s="4">
        <f t="shared" si="17"/>
        <v>299</v>
      </c>
      <c r="V29" s="128">
        <f t="shared" si="14"/>
        <v>1.5879759944766054E-2</v>
      </c>
      <c r="W29" s="18">
        <f t="shared" si="19"/>
        <v>-1449</v>
      </c>
      <c r="X29" s="126">
        <f t="shared" si="18"/>
        <v>-0.12081800230141464</v>
      </c>
    </row>
    <row r="30" spans="2:24" x14ac:dyDescent="0.25">
      <c r="B30" s="9">
        <v>26</v>
      </c>
      <c r="C30" s="22">
        <v>43911</v>
      </c>
      <c r="D30" s="9">
        <v>25496</v>
      </c>
      <c r="E30" s="2">
        <v>2125</v>
      </c>
      <c r="F30" s="10">
        <v>1379</v>
      </c>
      <c r="G30" s="28">
        <f t="shared" si="0"/>
        <v>5.41311797038819E-4</v>
      </c>
      <c r="H30" s="92">
        <f t="shared" si="8"/>
        <v>1.1853091585309159</v>
      </c>
      <c r="I30" s="9">
        <f t="shared" si="1"/>
        <v>482507</v>
      </c>
      <c r="J30" s="2">
        <f t="shared" si="2"/>
        <v>21992</v>
      </c>
      <c r="K30" s="50">
        <f t="shared" si="3"/>
        <v>2125</v>
      </c>
      <c r="L30" s="99">
        <f t="shared" si="5"/>
        <v>-3735</v>
      </c>
      <c r="M30" s="14">
        <f t="shared" si="6"/>
        <v>3163</v>
      </c>
      <c r="N30" s="16">
        <f t="shared" si="7"/>
        <v>537</v>
      </c>
      <c r="P30" s="57">
        <f t="shared" si="10"/>
        <v>3.5888259287017471E-7</v>
      </c>
      <c r="Q30" s="56">
        <f t="shared" si="11"/>
        <v>0.81654332805863683</v>
      </c>
      <c r="R30" s="56">
        <f t="shared" si="12"/>
        <v>-18371.37094441372</v>
      </c>
      <c r="S30" s="139">
        <f t="shared" si="15"/>
        <v>22280</v>
      </c>
      <c r="T30" s="9">
        <f t="shared" si="16"/>
        <v>21992</v>
      </c>
      <c r="U30" s="2">
        <f t="shared" si="17"/>
        <v>288</v>
      </c>
      <c r="V30" s="129">
        <f t="shared" si="14"/>
        <v>1.3095671153146599E-2</v>
      </c>
      <c r="W30" s="38">
        <f t="shared" si="19"/>
        <v>-1161</v>
      </c>
      <c r="X30" s="125">
        <f t="shared" si="18"/>
        <v>-0.10772233114826804</v>
      </c>
    </row>
    <row r="31" spans="2:24" x14ac:dyDescent="0.25">
      <c r="B31" s="11">
        <v>27</v>
      </c>
      <c r="C31" s="21">
        <v>43912</v>
      </c>
      <c r="D31" s="11">
        <v>28768</v>
      </c>
      <c r="E31" s="4">
        <v>2575</v>
      </c>
      <c r="F31" s="30">
        <v>1772</v>
      </c>
      <c r="G31" s="27">
        <f t="shared" si="0"/>
        <v>6.1078042740872072E-4</v>
      </c>
      <c r="H31" s="95">
        <f t="shared" si="8"/>
        <v>1.1283338562911829</v>
      </c>
      <c r="I31" s="23">
        <f t="shared" si="1"/>
        <v>479292</v>
      </c>
      <c r="J31" s="4">
        <f t="shared" si="2"/>
        <v>24421</v>
      </c>
      <c r="K31" s="55">
        <f t="shared" si="3"/>
        <v>2575</v>
      </c>
      <c r="L31" s="102">
        <f t="shared" ref="L31" si="20">I31-I30</f>
        <v>-3215</v>
      </c>
      <c r="M31" s="19">
        <f>J31-J30</f>
        <v>2429</v>
      </c>
      <c r="N31" s="20">
        <f t="shared" ref="N31" si="21">K31-K30</f>
        <v>450</v>
      </c>
      <c r="P31" s="124">
        <f t="shared" si="10"/>
        <v>3.5888259287017471E-7</v>
      </c>
      <c r="Q31" s="123">
        <f t="shared" si="11"/>
        <v>0.81676055043016305</v>
      </c>
      <c r="R31" s="123">
        <f t="shared" si="12"/>
        <v>-21457.495873893808</v>
      </c>
      <c r="S31" s="140">
        <f t="shared" si="15"/>
        <v>25975</v>
      </c>
      <c r="T31" s="11">
        <f t="shared" si="16"/>
        <v>24421</v>
      </c>
      <c r="U31" s="4">
        <f t="shared" si="17"/>
        <v>1554</v>
      </c>
      <c r="V31" s="128">
        <f t="shared" si="14"/>
        <v>6.3633757831374635E-2</v>
      </c>
      <c r="W31" s="18">
        <f t="shared" si="19"/>
        <v>393</v>
      </c>
      <c r="X31" s="126">
        <f t="shared" si="18"/>
        <v>-4.4088573316893406E-2</v>
      </c>
    </row>
    <row r="32" spans="2:24" ht="15.75" thickBot="1" x14ac:dyDescent="0.3">
      <c r="B32" s="80">
        <v>28</v>
      </c>
      <c r="C32" s="81">
        <v>43913</v>
      </c>
      <c r="D32" s="82">
        <v>35136</v>
      </c>
      <c r="E32" s="83">
        <v>3355</v>
      </c>
      <c r="F32" s="84">
        <v>2311</v>
      </c>
      <c r="G32" s="85">
        <f t="shared" si="0"/>
        <v>7.4598098920442197E-4</v>
      </c>
      <c r="H32" s="96">
        <f t="shared" si="8"/>
        <v>1.221357063403782</v>
      </c>
      <c r="I32" s="86">
        <f t="shared" si="1"/>
        <v>473165</v>
      </c>
      <c r="J32" s="83">
        <f t="shared" si="2"/>
        <v>29470</v>
      </c>
      <c r="K32" s="115">
        <f t="shared" si="3"/>
        <v>3355</v>
      </c>
      <c r="L32" s="103">
        <f t="shared" ref="L32" si="22">I32-I31</f>
        <v>-6127</v>
      </c>
      <c r="M32" s="83">
        <f>J32-J31</f>
        <v>5049</v>
      </c>
      <c r="N32" s="87">
        <f t="shared" ref="N32" si="23">K32-K31</f>
        <v>780</v>
      </c>
      <c r="P32" s="88">
        <f t="shared" si="10"/>
        <v>3.5888259287017471E-7</v>
      </c>
      <c r="Q32" s="89">
        <f t="shared" si="11"/>
        <v>0.81705225532882464</v>
      </c>
      <c r="R32" s="89">
        <f t="shared" si="12"/>
        <v>-23827.460291758853</v>
      </c>
      <c r="S32" s="141">
        <f t="shared" si="15"/>
        <v>28798</v>
      </c>
      <c r="T32" s="43">
        <f t="shared" si="16"/>
        <v>29470</v>
      </c>
      <c r="U32" s="71">
        <f t="shared" si="17"/>
        <v>-672</v>
      </c>
      <c r="V32" s="142">
        <f t="shared" si="14"/>
        <v>-2.2802850356294539E-2</v>
      </c>
      <c r="W32" s="143">
        <f t="shared" si="19"/>
        <v>-279</v>
      </c>
      <c r="X32" s="144">
        <f t="shared" si="18"/>
        <v>-6.6891423673187941E-2</v>
      </c>
    </row>
    <row r="33" spans="2:24" x14ac:dyDescent="0.25">
      <c r="B33" s="46">
        <v>29</v>
      </c>
      <c r="C33" s="54">
        <v>43914</v>
      </c>
      <c r="D33" s="51">
        <f>D32+IF(M33&gt;0,M33,0)</f>
        <v>40313</v>
      </c>
      <c r="E33" s="47">
        <f>E32+IF(N33&gt;0,N33,0)</f>
        <v>4078</v>
      </c>
      <c r="F33" s="66">
        <f t="shared" ref="F33:F64" si="24">D33*P$17</f>
        <v>1612.52</v>
      </c>
      <c r="G33" s="69">
        <f t="shared" si="0"/>
        <v>8.5589513939543103E-4</v>
      </c>
      <c r="H33" s="94">
        <f t="shared" si="8"/>
        <v>1.1473417577413478</v>
      </c>
      <c r="I33" s="111">
        <f>INT((S$17*K33+I32)/(1+R$17*J33))</f>
        <v>466972</v>
      </c>
      <c r="J33" s="112">
        <f>S33</f>
        <v>34647</v>
      </c>
      <c r="K33" s="113">
        <f t="shared" ref="K33:K64" si="25">INT((Q$17*J33+K32)/(1+P$17+S$17))</f>
        <v>4078</v>
      </c>
      <c r="L33" s="104">
        <f t="shared" ref="L33" si="26">I33-I32</f>
        <v>-6193</v>
      </c>
      <c r="M33" s="48">
        <f t="shared" ref="M33" si="27">J33-J32</f>
        <v>5177</v>
      </c>
      <c r="N33" s="49">
        <f t="shared" ref="N33" si="28">K33-K32</f>
        <v>723</v>
      </c>
      <c r="P33" s="134">
        <f t="shared" si="10"/>
        <v>3.5888259287017471E-7</v>
      </c>
      <c r="Q33" s="135">
        <f t="shared" si="11"/>
        <v>0.81745616676715827</v>
      </c>
      <c r="R33" s="135">
        <f t="shared" si="12"/>
        <v>-28753.746971792039</v>
      </c>
      <c r="S33" s="66">
        <f>INT(((-Q33+SQRT((Q33^2)-(4*P33*R33)))/(2*P33)))</f>
        <v>34647</v>
      </c>
      <c r="T33" s="165">
        <v>35273</v>
      </c>
      <c r="U33" s="166">
        <f t="shared" ref="U33:U34" si="29">S33-T33</f>
        <v>-626</v>
      </c>
      <c r="V33" s="136">
        <f t="shared" ref="V33:V34" si="30">U33/T33</f>
        <v>-1.7747285459133049E-2</v>
      </c>
      <c r="W33" s="166">
        <f t="shared" ref="W33:W34" si="31">W32+U33</f>
        <v>-905</v>
      </c>
      <c r="X33" s="137">
        <f>V33+X32</f>
        <v>-8.4638709132320994E-2</v>
      </c>
    </row>
    <row r="34" spans="2:24" x14ac:dyDescent="0.25">
      <c r="B34" s="9">
        <v>30</v>
      </c>
      <c r="C34" s="22">
        <v>43915</v>
      </c>
      <c r="D34" s="52">
        <f t="shared" ref="D34:D97" si="32">D33+IF(M34&gt;0,M34,0)</f>
        <v>46276</v>
      </c>
      <c r="E34" s="5">
        <f t="shared" ref="E34:E97" si="33">E33+IF(N34&gt;0,N34,0)</f>
        <v>4929</v>
      </c>
      <c r="F34" s="67">
        <f t="shared" si="24"/>
        <v>1851.04</v>
      </c>
      <c r="G34" s="28">
        <f t="shared" si="0"/>
        <v>9.8249704737089685E-4</v>
      </c>
      <c r="H34" s="92">
        <f t="shared" si="8"/>
        <v>1.1479175452087416</v>
      </c>
      <c r="I34" s="52">
        <f t="shared" ref="I34:I64" si="34">INT((S$17*K34+I33)/(1+R$17*J34))</f>
        <v>459810</v>
      </c>
      <c r="J34" s="38">
        <f t="shared" ref="J34:J97" si="35">S34</f>
        <v>40610</v>
      </c>
      <c r="K34" s="37">
        <f t="shared" si="25"/>
        <v>4929</v>
      </c>
      <c r="L34" s="105">
        <f t="shared" ref="L34:L97" si="36">I34-I33</f>
        <v>-7162</v>
      </c>
      <c r="M34" s="38">
        <f t="shared" ref="M34:M97" si="37">J34-J33</f>
        <v>5963</v>
      </c>
      <c r="N34" s="37">
        <f t="shared" ref="N34:N97" si="38">K34-K33</f>
        <v>851</v>
      </c>
      <c r="P34" s="57">
        <f t="shared" si="10"/>
        <v>3.5888259287017471E-7</v>
      </c>
      <c r="Q34" s="56">
        <f t="shared" si="11"/>
        <v>0.81783656155580586</v>
      </c>
      <c r="R34" s="56">
        <f t="shared" si="12"/>
        <v>-33804.9226783739</v>
      </c>
      <c r="S34" s="139">
        <f t="shared" ref="S34:S97" si="39">INT(((-Q34+SQRT((Q34^2)-(4*P34*R34)))/(2*P34)))</f>
        <v>40610</v>
      </c>
      <c r="T34" s="167">
        <v>40501</v>
      </c>
      <c r="U34" s="168">
        <f t="shared" si="29"/>
        <v>109</v>
      </c>
      <c r="V34" s="129">
        <f t="shared" si="30"/>
        <v>2.6912915730475792E-3</v>
      </c>
      <c r="W34" s="168">
        <f t="shared" si="31"/>
        <v>-796</v>
      </c>
      <c r="X34" s="164">
        <f>V34+X33</f>
        <v>-8.1947417559273414E-2</v>
      </c>
    </row>
    <row r="35" spans="2:24" x14ac:dyDescent="0.25">
      <c r="B35" s="11">
        <v>31</v>
      </c>
      <c r="C35" s="21">
        <v>43916</v>
      </c>
      <c r="D35" s="53">
        <f t="shared" si="32"/>
        <v>53101</v>
      </c>
      <c r="E35" s="35">
        <f t="shared" si="33"/>
        <v>5928</v>
      </c>
      <c r="F35" s="68">
        <f t="shared" si="24"/>
        <v>2124.04</v>
      </c>
      <c r="G35" s="27">
        <f t="shared" si="0"/>
        <v>1.1274002876748637E-3</v>
      </c>
      <c r="H35" s="91">
        <f t="shared" si="8"/>
        <v>1.1474846572737487</v>
      </c>
      <c r="I35" s="53">
        <f t="shared" si="34"/>
        <v>451577</v>
      </c>
      <c r="J35" s="18">
        <f t="shared" si="35"/>
        <v>47435</v>
      </c>
      <c r="K35" s="36">
        <f t="shared" si="25"/>
        <v>5928</v>
      </c>
      <c r="L35" s="106">
        <f t="shared" si="36"/>
        <v>-8233</v>
      </c>
      <c r="M35" s="18">
        <f t="shared" si="37"/>
        <v>6825</v>
      </c>
      <c r="N35" s="36">
        <f t="shared" si="38"/>
        <v>999</v>
      </c>
      <c r="P35" s="58">
        <f t="shared" si="10"/>
        <v>3.5888259287017471E-7</v>
      </c>
      <c r="Q35" s="59">
        <f t="shared" si="11"/>
        <v>0.81828541988203074</v>
      </c>
      <c r="R35" s="59">
        <f t="shared" si="12"/>
        <v>-39622.995063606199</v>
      </c>
      <c r="S35" s="163">
        <f t="shared" si="39"/>
        <v>47435</v>
      </c>
      <c r="T35" s="169">
        <v>45084</v>
      </c>
      <c r="U35" s="19">
        <f t="shared" ref="U35" si="40">S35-T35</f>
        <v>2351</v>
      </c>
      <c r="V35" s="128">
        <f t="shared" ref="V35" si="41">U35/T35</f>
        <v>5.2147103185165466E-2</v>
      </c>
      <c r="W35" s="19">
        <f t="shared" ref="W35" si="42">W34+U35</f>
        <v>1555</v>
      </c>
      <c r="X35" s="126">
        <f>V35+X34</f>
        <v>-2.9800314374107947E-2</v>
      </c>
    </row>
    <row r="36" spans="2:24" x14ac:dyDescent="0.25">
      <c r="B36" s="9">
        <v>32</v>
      </c>
      <c r="C36" s="22">
        <v>43917</v>
      </c>
      <c r="D36" s="52">
        <f t="shared" si="32"/>
        <v>60854</v>
      </c>
      <c r="E36" s="5">
        <f t="shared" si="33"/>
        <v>7095</v>
      </c>
      <c r="F36" s="67">
        <f t="shared" si="24"/>
        <v>2434.16</v>
      </c>
      <c r="G36" s="28">
        <f t="shared" si="0"/>
        <v>1.2920061224113699E-3</v>
      </c>
      <c r="H36" s="92">
        <f t="shared" si="8"/>
        <v>1.1460047833374136</v>
      </c>
      <c r="I36" s="52">
        <f t="shared" si="34"/>
        <v>442176</v>
      </c>
      <c r="J36" s="38">
        <f t="shared" si="35"/>
        <v>55188</v>
      </c>
      <c r="K36" s="37">
        <f t="shared" si="25"/>
        <v>7095</v>
      </c>
      <c r="L36" s="105">
        <f t="shared" si="36"/>
        <v>-9401</v>
      </c>
      <c r="M36" s="38">
        <f t="shared" si="37"/>
        <v>7753</v>
      </c>
      <c r="N36" s="37">
        <f t="shared" si="38"/>
        <v>1167</v>
      </c>
      <c r="P36" s="57">
        <f t="shared" si="10"/>
        <v>3.5888259287017471E-7</v>
      </c>
      <c r="Q36" s="56">
        <f t="shared" si="11"/>
        <v>0.81881251156699086</v>
      </c>
      <c r="R36" s="56">
        <f t="shared" si="12"/>
        <v>-46282.11698700222</v>
      </c>
      <c r="S36" s="139">
        <f t="shared" si="39"/>
        <v>55188</v>
      </c>
      <c r="T36" s="57"/>
      <c r="U36" s="56"/>
      <c r="V36" s="56"/>
      <c r="W36" s="56"/>
      <c r="X36" s="16"/>
    </row>
    <row r="37" spans="2:24" x14ac:dyDescent="0.25">
      <c r="B37" s="11">
        <v>33</v>
      </c>
      <c r="C37" s="70">
        <v>43918</v>
      </c>
      <c r="D37" s="53">
        <f t="shared" si="32"/>
        <v>69588</v>
      </c>
      <c r="E37" s="35">
        <f t="shared" si="33"/>
        <v>8452</v>
      </c>
      <c r="F37" s="30">
        <f t="shared" si="24"/>
        <v>2783.52</v>
      </c>
      <c r="G37" s="27">
        <f t="shared" si="0"/>
        <v>1.4774398075124463E-3</v>
      </c>
      <c r="H37" s="95">
        <f t="shared" si="8"/>
        <v>1.1435238439543827</v>
      </c>
      <c r="I37" s="23">
        <f t="shared" si="34"/>
        <v>431521</v>
      </c>
      <c r="J37" s="35">
        <f t="shared" si="35"/>
        <v>63922</v>
      </c>
      <c r="K37" s="39">
        <f t="shared" si="25"/>
        <v>8452</v>
      </c>
      <c r="L37" s="107">
        <f t="shared" si="36"/>
        <v>-10655</v>
      </c>
      <c r="M37" s="35">
        <f t="shared" si="37"/>
        <v>8734</v>
      </c>
      <c r="N37" s="39">
        <f t="shared" si="38"/>
        <v>1357</v>
      </c>
      <c r="P37" s="58">
        <f t="shared" si="10"/>
        <v>3.5888259287017471E-7</v>
      </c>
      <c r="Q37" s="59">
        <f t="shared" si="11"/>
        <v>0.81942939458912312</v>
      </c>
      <c r="R37" s="59">
        <f t="shared" si="12"/>
        <v>-53846.684352876116</v>
      </c>
      <c r="S37" s="163">
        <f t="shared" si="39"/>
        <v>63922</v>
      </c>
      <c r="T37" s="124"/>
      <c r="U37" s="123"/>
      <c r="V37" s="123"/>
      <c r="W37" s="123"/>
      <c r="X37" s="15"/>
    </row>
    <row r="38" spans="2:24" x14ac:dyDescent="0.25">
      <c r="B38" s="9">
        <v>34</v>
      </c>
      <c r="C38" s="22">
        <v>43919</v>
      </c>
      <c r="D38" s="52">
        <f t="shared" si="32"/>
        <v>79336</v>
      </c>
      <c r="E38" s="5">
        <f t="shared" si="33"/>
        <v>10023</v>
      </c>
      <c r="F38" s="67">
        <f t="shared" si="24"/>
        <v>3173.44</v>
      </c>
      <c r="G38" s="28">
        <f t="shared" si="0"/>
        <v>1.6844019740301123E-3</v>
      </c>
      <c r="H38" s="92">
        <f t="shared" si="8"/>
        <v>1.1400816232683797</v>
      </c>
      <c r="I38" s="52">
        <f t="shared" si="34"/>
        <v>419547</v>
      </c>
      <c r="J38" s="38">
        <f t="shared" si="35"/>
        <v>73670</v>
      </c>
      <c r="K38" s="37">
        <f t="shared" si="25"/>
        <v>10023</v>
      </c>
      <c r="L38" s="105">
        <f t="shared" si="36"/>
        <v>-11974</v>
      </c>
      <c r="M38" s="38">
        <f t="shared" si="37"/>
        <v>9748</v>
      </c>
      <c r="N38" s="37">
        <f t="shared" si="38"/>
        <v>1571</v>
      </c>
      <c r="P38" s="57">
        <f t="shared" si="10"/>
        <v>3.5888259287017471E-7</v>
      </c>
      <c r="Q38" s="56">
        <f t="shared" si="11"/>
        <v>0.8201483893301067</v>
      </c>
      <c r="R38" s="56">
        <f t="shared" si="12"/>
        <v>-62368.409023783199</v>
      </c>
      <c r="S38" s="139">
        <f t="shared" si="39"/>
        <v>73670</v>
      </c>
      <c r="T38" s="57"/>
      <c r="U38" s="56"/>
      <c r="V38" s="56"/>
      <c r="W38" s="56"/>
      <c r="X38" s="16"/>
    </row>
    <row r="39" spans="2:24" x14ac:dyDescent="0.25">
      <c r="B39" s="11">
        <v>35</v>
      </c>
      <c r="C39" s="21">
        <v>43920</v>
      </c>
      <c r="D39" s="53">
        <f t="shared" si="32"/>
        <v>90102</v>
      </c>
      <c r="E39" s="35">
        <f t="shared" si="33"/>
        <v>11832</v>
      </c>
      <c r="F39" s="30">
        <f t="shared" si="24"/>
        <v>3604.08</v>
      </c>
      <c r="G39" s="27">
        <f t="shared" si="0"/>
        <v>1.9129775469403697E-3</v>
      </c>
      <c r="H39" s="95">
        <f t="shared" si="8"/>
        <v>1.1357013209640012</v>
      </c>
      <c r="I39" s="23">
        <f t="shared" si="34"/>
        <v>406214</v>
      </c>
      <c r="J39" s="35">
        <f t="shared" si="35"/>
        <v>84436</v>
      </c>
      <c r="K39" s="39">
        <f t="shared" si="25"/>
        <v>11832</v>
      </c>
      <c r="L39" s="107">
        <f t="shared" si="36"/>
        <v>-13333</v>
      </c>
      <c r="M39" s="35">
        <f t="shared" si="37"/>
        <v>10766</v>
      </c>
      <c r="N39" s="39">
        <f t="shared" si="38"/>
        <v>1809</v>
      </c>
      <c r="P39" s="58">
        <f t="shared" si="10"/>
        <v>3.5888259287017471E-7</v>
      </c>
      <c r="Q39" s="59">
        <f t="shared" si="11"/>
        <v>0.82098150568049588</v>
      </c>
      <c r="R39" s="59">
        <f t="shared" si="12"/>
        <v>-71879.488951880543</v>
      </c>
      <c r="S39" s="163">
        <f t="shared" si="39"/>
        <v>84436</v>
      </c>
      <c r="T39" s="124"/>
      <c r="U39" s="123"/>
      <c r="V39" s="123"/>
      <c r="W39" s="123"/>
      <c r="X39" s="15"/>
    </row>
    <row r="40" spans="2:24" x14ac:dyDescent="0.25">
      <c r="B40" s="9">
        <v>36</v>
      </c>
      <c r="C40" s="22">
        <v>43921</v>
      </c>
      <c r="D40" s="52">
        <f t="shared" si="32"/>
        <v>101856</v>
      </c>
      <c r="E40" s="5">
        <f t="shared" si="33"/>
        <v>13903</v>
      </c>
      <c r="F40" s="67">
        <f t="shared" si="24"/>
        <v>4074.2400000000002</v>
      </c>
      <c r="G40" s="28">
        <f t="shared" si="0"/>
        <v>2.1625295889232013E-3</v>
      </c>
      <c r="H40" s="92">
        <f t="shared" si="8"/>
        <v>1.1304521542252115</v>
      </c>
      <c r="I40" s="52">
        <f t="shared" si="34"/>
        <v>391516</v>
      </c>
      <c r="J40" s="5">
        <f t="shared" si="35"/>
        <v>96190</v>
      </c>
      <c r="K40" s="37">
        <f t="shared" si="25"/>
        <v>13903</v>
      </c>
      <c r="L40" s="105">
        <f t="shared" si="36"/>
        <v>-14698</v>
      </c>
      <c r="M40" s="5">
        <f t="shared" si="37"/>
        <v>11754</v>
      </c>
      <c r="N40" s="37">
        <f t="shared" si="38"/>
        <v>2071</v>
      </c>
      <c r="P40" s="57">
        <f t="shared" si="10"/>
        <v>3.5888259287017471E-7</v>
      </c>
      <c r="Q40" s="56">
        <f t="shared" si="11"/>
        <v>0.82194218405666808</v>
      </c>
      <c r="R40" s="56">
        <f t="shared" si="12"/>
        <v>-82383.826919247804</v>
      </c>
      <c r="S40" s="139">
        <f t="shared" si="39"/>
        <v>96190</v>
      </c>
      <c r="T40" s="57"/>
      <c r="U40" s="56"/>
      <c r="V40" s="56"/>
      <c r="W40" s="56"/>
      <c r="X40" s="16"/>
    </row>
    <row r="41" spans="2:24" x14ac:dyDescent="0.25">
      <c r="B41" s="11">
        <v>37</v>
      </c>
      <c r="C41" s="21">
        <v>43922</v>
      </c>
      <c r="D41" s="53">
        <f t="shared" si="32"/>
        <v>114528</v>
      </c>
      <c r="E41" s="35">
        <f t="shared" si="33"/>
        <v>16260</v>
      </c>
      <c r="F41" s="30">
        <f t="shared" si="24"/>
        <v>4581.12</v>
      </c>
      <c r="G41" s="27">
        <f t="shared" si="0"/>
        <v>2.4315719128985666E-3</v>
      </c>
      <c r="H41" s="95">
        <f t="shared" si="8"/>
        <v>1.124410933081998</v>
      </c>
      <c r="I41" s="53">
        <f t="shared" si="34"/>
        <v>375487</v>
      </c>
      <c r="J41" s="18">
        <f t="shared" si="35"/>
        <v>108862</v>
      </c>
      <c r="K41" s="36">
        <f t="shared" si="25"/>
        <v>16260</v>
      </c>
      <c r="L41" s="106">
        <f t="shared" si="36"/>
        <v>-16029</v>
      </c>
      <c r="M41" s="18">
        <f t="shared" si="37"/>
        <v>12672</v>
      </c>
      <c r="N41" s="36">
        <f t="shared" si="38"/>
        <v>2357</v>
      </c>
      <c r="P41" s="58">
        <f t="shared" si="10"/>
        <v>3.5888259287017471E-7</v>
      </c>
      <c r="Q41" s="59">
        <f t="shared" si="11"/>
        <v>0.82304386487500047</v>
      </c>
      <c r="R41" s="59">
        <f t="shared" si="12"/>
        <v>-93852.152060287626</v>
      </c>
      <c r="S41" s="163">
        <f t="shared" si="39"/>
        <v>108862</v>
      </c>
      <c r="T41" s="124"/>
      <c r="U41" s="123"/>
      <c r="V41" s="123"/>
      <c r="W41" s="123"/>
      <c r="X41" s="15"/>
    </row>
    <row r="42" spans="2:24" x14ac:dyDescent="0.25">
      <c r="B42" s="9">
        <v>38</v>
      </c>
      <c r="C42" s="22">
        <v>43923</v>
      </c>
      <c r="D42" s="52">
        <f t="shared" si="32"/>
        <v>128005</v>
      </c>
      <c r="E42" s="5">
        <f t="shared" si="33"/>
        <v>18925</v>
      </c>
      <c r="F42" s="67">
        <f t="shared" si="24"/>
        <v>5120.2</v>
      </c>
      <c r="G42" s="28">
        <f t="shared" si="0"/>
        <v>2.7177053882944001E-3</v>
      </c>
      <c r="H42" s="92">
        <f t="shared" si="8"/>
        <v>1.1176742805252864</v>
      </c>
      <c r="I42" s="52">
        <f t="shared" si="34"/>
        <v>358207</v>
      </c>
      <c r="J42" s="38">
        <f t="shared" si="35"/>
        <v>122339</v>
      </c>
      <c r="K42" s="37">
        <f t="shared" si="25"/>
        <v>18925</v>
      </c>
      <c r="L42" s="105">
        <f t="shared" si="36"/>
        <v>-17280</v>
      </c>
      <c r="M42" s="38">
        <f t="shared" si="37"/>
        <v>13477</v>
      </c>
      <c r="N42" s="37">
        <f t="shared" si="38"/>
        <v>2665</v>
      </c>
      <c r="P42" s="57">
        <f t="shared" si="10"/>
        <v>3.5888259287017471E-7</v>
      </c>
      <c r="Q42" s="56">
        <f t="shared" si="11"/>
        <v>0.82429998855187037</v>
      </c>
      <c r="R42" s="56">
        <f t="shared" si="12"/>
        <v>-106216.16568860621</v>
      </c>
      <c r="S42" s="139">
        <f t="shared" si="39"/>
        <v>122339</v>
      </c>
      <c r="T42" s="57"/>
      <c r="U42" s="56"/>
      <c r="V42" s="56"/>
      <c r="W42" s="56"/>
      <c r="X42" s="16"/>
    </row>
    <row r="43" spans="2:24" x14ac:dyDescent="0.25">
      <c r="B43" s="11">
        <v>39</v>
      </c>
      <c r="C43" s="21">
        <v>43924</v>
      </c>
      <c r="D43" s="53">
        <f t="shared" si="32"/>
        <v>142130</v>
      </c>
      <c r="E43" s="35">
        <f t="shared" si="33"/>
        <v>21917</v>
      </c>
      <c r="F43" s="30">
        <f t="shared" si="24"/>
        <v>5685.2</v>
      </c>
      <c r="G43" s="27">
        <f t="shared" si="0"/>
        <v>3.0175967098026099E-3</v>
      </c>
      <c r="H43" s="95">
        <f t="shared" si="8"/>
        <v>1.1103472520604665</v>
      </c>
      <c r="I43" s="53">
        <f t="shared" si="34"/>
        <v>339800</v>
      </c>
      <c r="J43" s="18">
        <f t="shared" si="35"/>
        <v>136464</v>
      </c>
      <c r="K43" s="36">
        <f t="shared" si="25"/>
        <v>21917</v>
      </c>
      <c r="L43" s="106">
        <f t="shared" si="36"/>
        <v>-18407</v>
      </c>
      <c r="M43" s="18">
        <f t="shared" si="37"/>
        <v>14125</v>
      </c>
      <c r="N43" s="36">
        <f t="shared" si="38"/>
        <v>2992</v>
      </c>
      <c r="P43" s="58">
        <f t="shared" si="10"/>
        <v>3.5888259287017471E-7</v>
      </c>
      <c r="Q43" s="59">
        <f t="shared" si="11"/>
        <v>0.82572287546895695</v>
      </c>
      <c r="R43" s="59">
        <f t="shared" si="12"/>
        <v>-119365.61421045357</v>
      </c>
      <c r="S43" s="163">
        <f t="shared" si="39"/>
        <v>136464</v>
      </c>
      <c r="T43" s="124"/>
      <c r="U43" s="123"/>
      <c r="V43" s="123"/>
      <c r="W43" s="123"/>
      <c r="X43" s="15"/>
    </row>
    <row r="44" spans="2:24" x14ac:dyDescent="0.25">
      <c r="B44" s="9">
        <v>40</v>
      </c>
      <c r="C44" s="22">
        <v>43925</v>
      </c>
      <c r="D44" s="52">
        <f t="shared" si="32"/>
        <v>156707</v>
      </c>
      <c r="E44" s="5">
        <f t="shared" si="33"/>
        <v>25253</v>
      </c>
      <c r="F44" s="67">
        <f t="shared" si="24"/>
        <v>6268.28</v>
      </c>
      <c r="G44" s="28">
        <f t="shared" si="0"/>
        <v>3.3270845535990821E-3</v>
      </c>
      <c r="H44" s="92">
        <f t="shared" si="8"/>
        <v>1.1025610356715683</v>
      </c>
      <c r="I44" s="52">
        <f t="shared" si="34"/>
        <v>320435</v>
      </c>
      <c r="J44" s="38">
        <f t="shared" si="35"/>
        <v>151041</v>
      </c>
      <c r="K44" s="37">
        <f t="shared" si="25"/>
        <v>25253</v>
      </c>
      <c r="L44" s="105">
        <f t="shared" si="36"/>
        <v>-19365</v>
      </c>
      <c r="M44" s="38">
        <f t="shared" si="37"/>
        <v>14577</v>
      </c>
      <c r="N44" s="37">
        <f t="shared" si="38"/>
        <v>3336</v>
      </c>
      <c r="P44" s="57">
        <f t="shared" si="10"/>
        <v>3.5888259287017471E-7</v>
      </c>
      <c r="Q44" s="56">
        <f t="shared" si="11"/>
        <v>0.82732477529744308</v>
      </c>
      <c r="R44" s="56">
        <f t="shared" si="12"/>
        <v>-133147.31342920355</v>
      </c>
      <c r="S44" s="139">
        <f t="shared" si="39"/>
        <v>151041</v>
      </c>
      <c r="T44" s="57"/>
      <c r="U44" s="56"/>
      <c r="V44" s="56"/>
      <c r="W44" s="56"/>
      <c r="X44" s="16"/>
    </row>
    <row r="45" spans="2:24" x14ac:dyDescent="0.25">
      <c r="B45" s="11">
        <v>41</v>
      </c>
      <c r="C45" s="21">
        <v>43926</v>
      </c>
      <c r="D45" s="53">
        <f t="shared" si="32"/>
        <v>171505</v>
      </c>
      <c r="E45" s="35">
        <f t="shared" si="33"/>
        <v>28945</v>
      </c>
      <c r="F45" s="30">
        <f t="shared" si="24"/>
        <v>6860.2</v>
      </c>
      <c r="G45" s="27">
        <f t="shared" si="0"/>
        <v>3.6412645023196832E-3</v>
      </c>
      <c r="H45" s="95">
        <f t="shared" si="8"/>
        <v>1.0944310081872539</v>
      </c>
      <c r="I45" s="23">
        <f t="shared" si="34"/>
        <v>300318</v>
      </c>
      <c r="J45" s="35">
        <f t="shared" si="35"/>
        <v>165839</v>
      </c>
      <c r="K45" s="39">
        <f t="shared" si="25"/>
        <v>28945</v>
      </c>
      <c r="L45" s="107">
        <f t="shared" si="36"/>
        <v>-20117</v>
      </c>
      <c r="M45" s="35">
        <f t="shared" si="37"/>
        <v>14798</v>
      </c>
      <c r="N45" s="39">
        <f t="shared" si="38"/>
        <v>3692</v>
      </c>
      <c r="P45" s="58">
        <f t="shared" si="10"/>
        <v>3.5888259287017471E-7</v>
      </c>
      <c r="Q45" s="59">
        <f t="shared" si="11"/>
        <v>0.82911574477944638</v>
      </c>
      <c r="R45" s="59">
        <f t="shared" si="12"/>
        <v>-147370.02702295355</v>
      </c>
      <c r="S45" s="163">
        <f t="shared" si="39"/>
        <v>165839</v>
      </c>
      <c r="T45" s="124"/>
      <c r="U45" s="123"/>
      <c r="V45" s="123"/>
      <c r="W45" s="123"/>
      <c r="X45" s="15"/>
    </row>
    <row r="46" spans="2:24" x14ac:dyDescent="0.25">
      <c r="B46" s="9">
        <v>42</v>
      </c>
      <c r="C46" s="22">
        <v>43927</v>
      </c>
      <c r="D46" s="52">
        <f t="shared" si="32"/>
        <v>186271</v>
      </c>
      <c r="E46" s="5">
        <f t="shared" si="33"/>
        <v>33002</v>
      </c>
      <c r="F46" s="67">
        <f t="shared" si="24"/>
        <v>7450.84</v>
      </c>
      <c r="G46" s="28">
        <f t="shared" si="0"/>
        <v>3.9547650512322657E-3</v>
      </c>
      <c r="H46" s="92">
        <f t="shared" si="8"/>
        <v>1.0860966152590303</v>
      </c>
      <c r="I46" s="52">
        <f t="shared" si="34"/>
        <v>279681</v>
      </c>
      <c r="J46" s="38">
        <f t="shared" si="35"/>
        <v>180605</v>
      </c>
      <c r="K46" s="37">
        <f t="shared" si="25"/>
        <v>33002</v>
      </c>
      <c r="L46" s="105">
        <f t="shared" si="36"/>
        <v>-20637</v>
      </c>
      <c r="M46" s="38">
        <f t="shared" si="37"/>
        <v>14766</v>
      </c>
      <c r="N46" s="37">
        <f t="shared" si="38"/>
        <v>4057</v>
      </c>
      <c r="P46" s="57">
        <f t="shared" si="10"/>
        <v>3.5888259287017471E-7</v>
      </c>
      <c r="Q46" s="56">
        <f t="shared" si="11"/>
        <v>0.8311050075433456</v>
      </c>
      <c r="R46" s="56">
        <f t="shared" si="12"/>
        <v>-161808.36932660401</v>
      </c>
      <c r="S46" s="139">
        <f t="shared" si="39"/>
        <v>180605</v>
      </c>
      <c r="T46" s="57"/>
      <c r="U46" s="56"/>
      <c r="V46" s="56"/>
      <c r="W46" s="56"/>
      <c r="X46" s="16"/>
    </row>
    <row r="47" spans="2:24" x14ac:dyDescent="0.25">
      <c r="B47" s="11">
        <v>43</v>
      </c>
      <c r="C47" s="21">
        <v>43928</v>
      </c>
      <c r="D47" s="53">
        <f t="shared" si="32"/>
        <v>200743</v>
      </c>
      <c r="E47" s="35">
        <f t="shared" si="33"/>
        <v>37428</v>
      </c>
      <c r="F47" s="30">
        <f t="shared" si="24"/>
        <v>8029.72</v>
      </c>
      <c r="G47" s="27">
        <f t="shared" si="0"/>
        <v>4.2620236144086769E-3</v>
      </c>
      <c r="H47" s="95">
        <f t="shared" si="8"/>
        <v>1.0776932533781427</v>
      </c>
      <c r="I47" s="23">
        <f t="shared" si="34"/>
        <v>258771</v>
      </c>
      <c r="J47" s="35">
        <f t="shared" si="35"/>
        <v>195077</v>
      </c>
      <c r="K47" s="39">
        <f t="shared" si="25"/>
        <v>37428</v>
      </c>
      <c r="L47" s="107">
        <f t="shared" si="36"/>
        <v>-20910</v>
      </c>
      <c r="M47" s="35">
        <f t="shared" si="37"/>
        <v>14472</v>
      </c>
      <c r="N47" s="39">
        <f t="shared" si="38"/>
        <v>4426</v>
      </c>
      <c r="P47" s="58">
        <f t="shared" si="10"/>
        <v>3.5888259287017471E-7</v>
      </c>
      <c r="Q47" s="59">
        <f t="shared" si="11"/>
        <v>0.83330028598120021</v>
      </c>
      <c r="R47" s="59">
        <f t="shared" si="12"/>
        <v>-176215.48937361728</v>
      </c>
      <c r="S47" s="163">
        <f t="shared" si="39"/>
        <v>195077</v>
      </c>
      <c r="T47" s="124"/>
      <c r="U47" s="123"/>
      <c r="V47" s="123"/>
      <c r="W47" s="123"/>
      <c r="X47" s="15"/>
    </row>
    <row r="48" spans="2:24" x14ac:dyDescent="0.25">
      <c r="B48" s="9">
        <v>44</v>
      </c>
      <c r="C48" s="22">
        <v>43929</v>
      </c>
      <c r="D48" s="52">
        <f t="shared" si="32"/>
        <v>214662</v>
      </c>
      <c r="E48" s="5">
        <f t="shared" si="33"/>
        <v>42221</v>
      </c>
      <c r="F48" s="67">
        <f t="shared" si="24"/>
        <v>8586.48</v>
      </c>
      <c r="G48" s="28">
        <f t="shared" si="0"/>
        <v>4.557541299652767E-3</v>
      </c>
      <c r="H48" s="92">
        <f t="shared" si="8"/>
        <v>1.0693374115162173</v>
      </c>
      <c r="I48" s="52">
        <f t="shared" si="34"/>
        <v>237836</v>
      </c>
      <c r="J48" s="38">
        <f t="shared" si="35"/>
        <v>208996</v>
      </c>
      <c r="K48" s="37">
        <f t="shared" si="25"/>
        <v>42221</v>
      </c>
      <c r="L48" s="105">
        <f t="shared" si="36"/>
        <v>-20935</v>
      </c>
      <c r="M48" s="38">
        <f t="shared" si="37"/>
        <v>13919</v>
      </c>
      <c r="N48" s="37">
        <f t="shared" si="38"/>
        <v>4793</v>
      </c>
      <c r="P48" s="57">
        <f t="shared" si="10"/>
        <v>3.5888259287017471E-7</v>
      </c>
      <c r="Q48" s="56">
        <f t="shared" si="11"/>
        <v>0.83570703884550823</v>
      </c>
      <c r="R48" s="56">
        <f t="shared" si="12"/>
        <v>-190335.7549377766</v>
      </c>
      <c r="S48" s="139">
        <f t="shared" si="39"/>
        <v>208996</v>
      </c>
      <c r="T48" s="57"/>
      <c r="U48" s="56"/>
      <c r="V48" s="56"/>
      <c r="W48" s="56"/>
      <c r="X48" s="16"/>
    </row>
    <row r="49" spans="2:24" x14ac:dyDescent="0.25">
      <c r="B49" s="11">
        <v>45</v>
      </c>
      <c r="C49" s="21">
        <v>43930</v>
      </c>
      <c r="D49" s="53">
        <f t="shared" si="32"/>
        <v>227786</v>
      </c>
      <c r="E49" s="35">
        <f t="shared" si="33"/>
        <v>47376</v>
      </c>
      <c r="F49" s="30">
        <f t="shared" si="24"/>
        <v>9111.44</v>
      </c>
      <c r="G49" s="27">
        <f t="shared" si="0"/>
        <v>4.8361801459163951E-3</v>
      </c>
      <c r="H49" s="95">
        <f t="shared" si="8"/>
        <v>1.061137975049147</v>
      </c>
      <c r="I49" s="23">
        <f t="shared" si="34"/>
        <v>217113</v>
      </c>
      <c r="J49" s="35">
        <f t="shared" si="35"/>
        <v>222120</v>
      </c>
      <c r="K49" s="39">
        <f t="shared" si="25"/>
        <v>47376</v>
      </c>
      <c r="L49" s="107">
        <f t="shared" si="36"/>
        <v>-20723</v>
      </c>
      <c r="M49" s="35">
        <f t="shared" si="37"/>
        <v>13124</v>
      </c>
      <c r="N49" s="39">
        <f t="shared" si="38"/>
        <v>5155</v>
      </c>
      <c r="P49" s="58">
        <f t="shared" si="10"/>
        <v>3.5888259287017471E-7</v>
      </c>
      <c r="Q49" s="59">
        <f t="shared" si="11"/>
        <v>0.83832915294195187</v>
      </c>
      <c r="R49" s="59">
        <f t="shared" si="12"/>
        <v>-203916.46087942482</v>
      </c>
      <c r="S49" s="163">
        <f t="shared" si="39"/>
        <v>222120</v>
      </c>
      <c r="T49" s="124"/>
      <c r="U49" s="123"/>
      <c r="V49" s="123"/>
      <c r="W49" s="123"/>
      <c r="X49" s="15"/>
    </row>
    <row r="50" spans="2:24" x14ac:dyDescent="0.25">
      <c r="B50" s="9">
        <v>46</v>
      </c>
      <c r="C50" s="70">
        <v>43931</v>
      </c>
      <c r="D50" s="52">
        <f t="shared" si="32"/>
        <v>239900</v>
      </c>
      <c r="E50" s="5">
        <f t="shared" si="33"/>
        <v>52883</v>
      </c>
      <c r="F50" s="67">
        <f t="shared" si="24"/>
        <v>9596</v>
      </c>
      <c r="G50" s="28">
        <f t="shared" si="0"/>
        <v>5.0933754357394365E-3</v>
      </c>
      <c r="H50" s="92">
        <f t="shared" si="8"/>
        <v>1.0531814949118909</v>
      </c>
      <c r="I50" s="52">
        <f t="shared" si="34"/>
        <v>196814</v>
      </c>
      <c r="J50" s="38">
        <f t="shared" si="35"/>
        <v>234234</v>
      </c>
      <c r="K50" s="37">
        <f t="shared" si="25"/>
        <v>52883</v>
      </c>
      <c r="L50" s="105">
        <f t="shared" si="36"/>
        <v>-20299</v>
      </c>
      <c r="M50" s="38">
        <f t="shared" si="37"/>
        <v>12114</v>
      </c>
      <c r="N50" s="37">
        <f t="shared" si="38"/>
        <v>5507</v>
      </c>
      <c r="P50" s="57">
        <f t="shared" si="10"/>
        <v>3.5888259287017471E-7</v>
      </c>
      <c r="Q50" s="56">
        <f t="shared" si="11"/>
        <v>0.84116829857698261</v>
      </c>
      <c r="R50" s="56">
        <f t="shared" si="12"/>
        <v>-216721.4888827434</v>
      </c>
      <c r="S50" s="139">
        <f t="shared" si="39"/>
        <v>234234</v>
      </c>
      <c r="T50" s="57"/>
      <c r="U50" s="56"/>
      <c r="V50" s="56"/>
      <c r="W50" s="56"/>
      <c r="X50" s="16"/>
    </row>
    <row r="51" spans="2:24" x14ac:dyDescent="0.25">
      <c r="B51" s="11">
        <v>47</v>
      </c>
      <c r="C51" s="21">
        <v>43932</v>
      </c>
      <c r="D51" s="53">
        <f t="shared" si="32"/>
        <v>250826</v>
      </c>
      <c r="E51" s="35">
        <f t="shared" si="33"/>
        <v>58729</v>
      </c>
      <c r="F51" s="30">
        <f t="shared" si="24"/>
        <v>10033.040000000001</v>
      </c>
      <c r="G51" s="27">
        <f t="shared" si="0"/>
        <v>5.3253480076897869E-3</v>
      </c>
      <c r="H51" s="95">
        <f t="shared" si="8"/>
        <v>1.0455439766569403</v>
      </c>
      <c r="I51" s="53">
        <f t="shared" si="34"/>
        <v>177121</v>
      </c>
      <c r="J51" s="18">
        <f t="shared" si="35"/>
        <v>245160</v>
      </c>
      <c r="K51" s="36">
        <f t="shared" si="25"/>
        <v>58729</v>
      </c>
      <c r="L51" s="106">
        <f t="shared" si="36"/>
        <v>-19693</v>
      </c>
      <c r="M51" s="18">
        <f t="shared" si="37"/>
        <v>10926</v>
      </c>
      <c r="N51" s="36">
        <f t="shared" si="38"/>
        <v>5846</v>
      </c>
      <c r="P51" s="58">
        <f t="shared" si="10"/>
        <v>3.5888259287017471E-7</v>
      </c>
      <c r="Q51" s="59">
        <f t="shared" si="11"/>
        <v>0.84422531294331338</v>
      </c>
      <c r="R51" s="59">
        <f t="shared" si="12"/>
        <v>-228541.06441095137</v>
      </c>
      <c r="S51" s="163">
        <f t="shared" si="39"/>
        <v>245160</v>
      </c>
      <c r="T51" s="124"/>
      <c r="U51" s="123"/>
      <c r="V51" s="123"/>
      <c r="W51" s="123"/>
      <c r="X51" s="15"/>
    </row>
    <row r="52" spans="2:24" x14ac:dyDescent="0.25">
      <c r="B52" s="9">
        <v>48</v>
      </c>
      <c r="C52" s="22">
        <v>43933</v>
      </c>
      <c r="D52" s="52">
        <f t="shared" si="32"/>
        <v>260426</v>
      </c>
      <c r="E52" s="5">
        <f t="shared" si="33"/>
        <v>64898</v>
      </c>
      <c r="F52" s="67">
        <f t="shared" si="24"/>
        <v>10417.040000000001</v>
      </c>
      <c r="G52" s="28">
        <f t="shared" si="0"/>
        <v>5.5291679500953667E-3</v>
      </c>
      <c r="H52" s="92">
        <f t="shared" si="8"/>
        <v>1.0382735442099305</v>
      </c>
      <c r="I52" s="52">
        <f t="shared" si="34"/>
        <v>158177</v>
      </c>
      <c r="J52" s="38">
        <f t="shared" si="35"/>
        <v>254760</v>
      </c>
      <c r="K52" s="37">
        <f t="shared" si="25"/>
        <v>64898</v>
      </c>
      <c r="L52" s="105">
        <f t="shared" si="36"/>
        <v>-18944</v>
      </c>
      <c r="M52" s="38">
        <f t="shared" si="37"/>
        <v>9600</v>
      </c>
      <c r="N52" s="37">
        <f t="shared" si="38"/>
        <v>6169</v>
      </c>
      <c r="P52" s="57">
        <f t="shared" si="10"/>
        <v>3.5888259287017471E-7</v>
      </c>
      <c r="Q52" s="56">
        <f t="shared" si="11"/>
        <v>0.84749845910297039</v>
      </c>
      <c r="R52" s="56">
        <f t="shared" si="12"/>
        <v>-239201.51366150446</v>
      </c>
      <c r="S52" s="139">
        <f t="shared" si="39"/>
        <v>254760</v>
      </c>
      <c r="T52" s="57"/>
      <c r="U52" s="56"/>
      <c r="V52" s="56"/>
      <c r="W52" s="56"/>
      <c r="X52" s="16"/>
    </row>
    <row r="53" spans="2:24" x14ac:dyDescent="0.25">
      <c r="B53" s="11">
        <v>49</v>
      </c>
      <c r="C53" s="21">
        <v>43934</v>
      </c>
      <c r="D53" s="53">
        <f t="shared" si="32"/>
        <v>268603</v>
      </c>
      <c r="E53" s="35">
        <f t="shared" si="33"/>
        <v>71372</v>
      </c>
      <c r="F53" s="30">
        <f t="shared" si="24"/>
        <v>10744.12</v>
      </c>
      <c r="G53" s="27">
        <f t="shared" si="0"/>
        <v>5.7027758322881188E-3</v>
      </c>
      <c r="H53" s="95">
        <f t="shared" si="8"/>
        <v>1.0313985546758004</v>
      </c>
      <c r="I53" s="53">
        <f t="shared" si="34"/>
        <v>140086</v>
      </c>
      <c r="J53" s="18">
        <f t="shared" si="35"/>
        <v>262937</v>
      </c>
      <c r="K53" s="36">
        <f t="shared" si="25"/>
        <v>71372</v>
      </c>
      <c r="L53" s="106">
        <f t="shared" si="36"/>
        <v>-18091</v>
      </c>
      <c r="M53" s="18">
        <f t="shared" si="37"/>
        <v>8177</v>
      </c>
      <c r="N53" s="36">
        <f t="shared" si="38"/>
        <v>6474</v>
      </c>
      <c r="P53" s="58">
        <f t="shared" si="10"/>
        <v>3.5888259287017471E-7</v>
      </c>
      <c r="Q53" s="59">
        <f t="shared" si="11"/>
        <v>0.85098557177602774</v>
      </c>
      <c r="R53" s="59">
        <f t="shared" si="12"/>
        <v>-248568.19065265491</v>
      </c>
      <c r="S53" s="163">
        <f t="shared" si="39"/>
        <v>262937</v>
      </c>
      <c r="T53" s="124"/>
      <c r="U53" s="123"/>
      <c r="V53" s="123"/>
      <c r="W53" s="123"/>
      <c r="X53" s="15"/>
    </row>
    <row r="54" spans="2:24" x14ac:dyDescent="0.25">
      <c r="B54" s="9">
        <v>50</v>
      </c>
      <c r="C54" s="22">
        <v>43935</v>
      </c>
      <c r="D54" s="52">
        <f t="shared" si="32"/>
        <v>275302</v>
      </c>
      <c r="E54" s="5">
        <f t="shared" si="33"/>
        <v>78131</v>
      </c>
      <c r="F54" s="67">
        <f t="shared" si="24"/>
        <v>11012.08</v>
      </c>
      <c r="G54" s="28">
        <f t="shared" si="0"/>
        <v>5.8450039358480125E-3</v>
      </c>
      <c r="H54" s="92">
        <f t="shared" si="8"/>
        <v>1.024940153311765</v>
      </c>
      <c r="I54" s="52">
        <f t="shared" si="34"/>
        <v>122913</v>
      </c>
      <c r="J54" s="38">
        <f t="shared" si="35"/>
        <v>269636</v>
      </c>
      <c r="K54" s="37">
        <f t="shared" si="25"/>
        <v>78131</v>
      </c>
      <c r="L54" s="105">
        <f t="shared" si="36"/>
        <v>-17173</v>
      </c>
      <c r="M54" s="38">
        <f t="shared" si="37"/>
        <v>6699</v>
      </c>
      <c r="N54" s="37">
        <f t="shared" si="38"/>
        <v>6759</v>
      </c>
      <c r="P54" s="57">
        <f t="shared" si="10"/>
        <v>3.5888259287017471E-7</v>
      </c>
      <c r="Q54" s="56">
        <f t="shared" si="11"/>
        <v>0.85468372327931763</v>
      </c>
      <c r="R54" s="56">
        <f t="shared" si="12"/>
        <v>-256546.45291897128</v>
      </c>
      <c r="S54" s="139">
        <f t="shared" si="39"/>
        <v>269636</v>
      </c>
      <c r="T54" s="57"/>
      <c r="U54" s="56"/>
      <c r="V54" s="56"/>
      <c r="W54" s="56"/>
      <c r="X54" s="16"/>
    </row>
    <row r="55" spans="2:24" x14ac:dyDescent="0.25">
      <c r="B55" s="11">
        <v>51</v>
      </c>
      <c r="C55" s="21">
        <v>43936</v>
      </c>
      <c r="D55" s="53">
        <f t="shared" si="32"/>
        <v>280505</v>
      </c>
      <c r="E55" s="35">
        <f t="shared" si="33"/>
        <v>85154</v>
      </c>
      <c r="F55" s="30">
        <f t="shared" si="24"/>
        <v>11220.2</v>
      </c>
      <c r="G55" s="27">
        <f t="shared" si="0"/>
        <v>5.955470098383037E-3</v>
      </c>
      <c r="H55" s="95">
        <f t="shared" si="8"/>
        <v>1.0188992451925523</v>
      </c>
      <c r="I55" s="23">
        <f t="shared" si="34"/>
        <v>106689</v>
      </c>
      <c r="J55" s="35">
        <f t="shared" si="35"/>
        <v>274839</v>
      </c>
      <c r="K55" s="39">
        <f t="shared" si="25"/>
        <v>85154</v>
      </c>
      <c r="L55" s="107">
        <f t="shared" si="36"/>
        <v>-16224</v>
      </c>
      <c r="M55" s="35">
        <f t="shared" si="37"/>
        <v>5203</v>
      </c>
      <c r="N55" s="39">
        <f t="shared" si="38"/>
        <v>7023</v>
      </c>
      <c r="P55" s="58">
        <f t="shared" ref="P55:P86" si="43">R$17*((1+P$17-Q$17)*(1+P$17+S$17)-Q$17)</f>
        <v>3.5888259287017471E-7</v>
      </c>
      <c r="Q55" s="59">
        <f t="shared" ref="Q55:Q86" si="44">(1+P$17-Q$17)*(1+P$17+S$17)-R$17*((S$17*K54)+((I54+J54)*(1+P$17+S$17)))</f>
        <v>0.85858886589497341</v>
      </c>
      <c r="R55" s="59">
        <f t="shared" ref="R55:R86" si="45">-J54*(1+P$17+S$17)</f>
        <v>-263082.63720685843</v>
      </c>
      <c r="S55" s="163">
        <f t="shared" si="39"/>
        <v>274839</v>
      </c>
      <c r="T55" s="124"/>
      <c r="U55" s="123"/>
      <c r="V55" s="123"/>
      <c r="W55" s="123"/>
      <c r="X55" s="15"/>
    </row>
    <row r="56" spans="2:24" x14ac:dyDescent="0.25">
      <c r="B56" s="9">
        <v>52</v>
      </c>
      <c r="C56" s="22">
        <v>43937</v>
      </c>
      <c r="D56" s="52">
        <f t="shared" si="32"/>
        <v>284224</v>
      </c>
      <c r="E56" s="5">
        <f t="shared" si="33"/>
        <v>92421</v>
      </c>
      <c r="F56" s="67">
        <f t="shared" si="24"/>
        <v>11368.960000000001</v>
      </c>
      <c r="G56" s="28">
        <f t="shared" si="0"/>
        <v>6.0344290948211986E-3</v>
      </c>
      <c r="H56" s="92">
        <f t="shared" si="8"/>
        <v>1.0132582306910751</v>
      </c>
      <c r="I56" s="52">
        <f t="shared" si="34"/>
        <v>91412</v>
      </c>
      <c r="J56" s="38">
        <f t="shared" si="35"/>
        <v>278558</v>
      </c>
      <c r="K56" s="37">
        <f t="shared" si="25"/>
        <v>92421</v>
      </c>
      <c r="L56" s="105">
        <f t="shared" si="36"/>
        <v>-15277</v>
      </c>
      <c r="M56" s="38">
        <f t="shared" si="37"/>
        <v>3719</v>
      </c>
      <c r="N56" s="37">
        <f t="shared" si="38"/>
        <v>7267</v>
      </c>
      <c r="P56" s="57">
        <f t="shared" si="43"/>
        <v>3.5888259287017471E-7</v>
      </c>
      <c r="Q56" s="56">
        <f t="shared" si="44"/>
        <v>0.86269585544059646</v>
      </c>
      <c r="R56" s="56">
        <f t="shared" si="45"/>
        <v>-268159.18099695799</v>
      </c>
      <c r="S56" s="139">
        <f t="shared" si="39"/>
        <v>278558</v>
      </c>
      <c r="T56" s="57"/>
      <c r="U56" s="56"/>
      <c r="V56" s="56"/>
      <c r="W56" s="56"/>
      <c r="X56" s="16"/>
    </row>
    <row r="57" spans="2:24" x14ac:dyDescent="0.25">
      <c r="B57" s="11">
        <v>53</v>
      </c>
      <c r="C57" s="21">
        <v>43938</v>
      </c>
      <c r="D57" s="53">
        <f t="shared" si="32"/>
        <v>286500</v>
      </c>
      <c r="E57" s="35">
        <f t="shared" si="33"/>
        <v>99911</v>
      </c>
      <c r="F57" s="30">
        <f t="shared" si="24"/>
        <v>11460</v>
      </c>
      <c r="G57" s="27">
        <f t="shared" si="0"/>
        <v>6.0827514061665214E-3</v>
      </c>
      <c r="H57" s="95">
        <f t="shared" si="8"/>
        <v>1.0080077685206035</v>
      </c>
      <c r="I57" s="23">
        <f t="shared" si="34"/>
        <v>77055</v>
      </c>
      <c r="J57" s="35">
        <f t="shared" si="35"/>
        <v>280834</v>
      </c>
      <c r="K57" s="39">
        <f t="shared" si="25"/>
        <v>99911</v>
      </c>
      <c r="L57" s="107">
        <f t="shared" si="36"/>
        <v>-14357</v>
      </c>
      <c r="M57" s="35">
        <f t="shared" si="37"/>
        <v>2276</v>
      </c>
      <c r="N57" s="39">
        <f t="shared" si="38"/>
        <v>7490</v>
      </c>
      <c r="P57" s="58">
        <f t="shared" si="43"/>
        <v>3.5888259287017471E-7</v>
      </c>
      <c r="Q57" s="59">
        <f t="shared" si="44"/>
        <v>0.86700064419832046</v>
      </c>
      <c r="R57" s="59">
        <f t="shared" si="45"/>
        <v>-271787.79263550887</v>
      </c>
      <c r="S57" s="163">
        <f t="shared" si="39"/>
        <v>280834</v>
      </c>
      <c r="T57" s="124"/>
      <c r="U57" s="123"/>
      <c r="V57" s="123"/>
      <c r="W57" s="123"/>
      <c r="X57" s="15"/>
    </row>
    <row r="58" spans="2:24" x14ac:dyDescent="0.25">
      <c r="B58" s="9">
        <v>54</v>
      </c>
      <c r="C58" s="22">
        <v>43939</v>
      </c>
      <c r="D58" s="52">
        <f t="shared" si="32"/>
        <v>287392</v>
      </c>
      <c r="E58" s="5">
        <f t="shared" si="33"/>
        <v>107604</v>
      </c>
      <c r="F58" s="67">
        <f t="shared" si="24"/>
        <v>11495.68</v>
      </c>
      <c r="G58" s="28">
        <f t="shared" si="0"/>
        <v>6.1016896758150398E-3</v>
      </c>
      <c r="H58" s="92">
        <f t="shared" si="8"/>
        <v>1.0031134380453752</v>
      </c>
      <c r="I58" s="52">
        <f t="shared" si="34"/>
        <v>63570</v>
      </c>
      <c r="J58" s="5">
        <f t="shared" si="35"/>
        <v>281726</v>
      </c>
      <c r="K58" s="37">
        <f t="shared" si="25"/>
        <v>107604</v>
      </c>
      <c r="L58" s="105">
        <f t="shared" si="36"/>
        <v>-13485</v>
      </c>
      <c r="M58" s="5">
        <f t="shared" si="37"/>
        <v>892</v>
      </c>
      <c r="N58" s="37">
        <f t="shared" si="38"/>
        <v>7693</v>
      </c>
      <c r="P58" s="57">
        <f t="shared" si="43"/>
        <v>3.5888259287017471E-7</v>
      </c>
      <c r="Q58" s="56">
        <f t="shared" si="44"/>
        <v>0.87149773035429068</v>
      </c>
      <c r="R58" s="56">
        <f t="shared" si="45"/>
        <v>-274008.47563882748</v>
      </c>
      <c r="S58" s="139">
        <f t="shared" si="39"/>
        <v>281726</v>
      </c>
      <c r="T58" s="57"/>
      <c r="U58" s="56"/>
      <c r="V58" s="56"/>
      <c r="W58" s="56"/>
      <c r="X58" s="16"/>
    </row>
    <row r="59" spans="2:24" x14ac:dyDescent="0.25">
      <c r="B59" s="11">
        <v>55</v>
      </c>
      <c r="C59" s="21">
        <v>43940</v>
      </c>
      <c r="D59" s="11">
        <f t="shared" si="32"/>
        <v>287392</v>
      </c>
      <c r="E59" s="4">
        <f t="shared" si="33"/>
        <v>115481</v>
      </c>
      <c r="F59" s="68">
        <f t="shared" si="24"/>
        <v>11495.68</v>
      </c>
      <c r="G59" s="27">
        <f t="shared" si="0"/>
        <v>6.1016896758150398E-3</v>
      </c>
      <c r="H59" s="91">
        <f t="shared" si="8"/>
        <v>1</v>
      </c>
      <c r="I59" s="11">
        <f t="shared" si="34"/>
        <v>50896</v>
      </c>
      <c r="J59" s="4">
        <f t="shared" si="35"/>
        <v>281309</v>
      </c>
      <c r="K59" s="55">
        <f t="shared" si="25"/>
        <v>115481</v>
      </c>
      <c r="L59" s="98">
        <f t="shared" si="36"/>
        <v>-12674</v>
      </c>
      <c r="M59" s="4">
        <f t="shared" si="37"/>
        <v>-417</v>
      </c>
      <c r="N59" s="55">
        <f t="shared" si="38"/>
        <v>7877</v>
      </c>
      <c r="P59" s="58">
        <f t="shared" si="43"/>
        <v>3.5888259287017471E-7</v>
      </c>
      <c r="Q59" s="59">
        <f t="shared" si="44"/>
        <v>0.87618270855918523</v>
      </c>
      <c r="R59" s="59">
        <f t="shared" si="45"/>
        <v>-274878.79604258854</v>
      </c>
      <c r="S59" s="163">
        <f t="shared" si="39"/>
        <v>281309</v>
      </c>
      <c r="T59" s="124"/>
      <c r="U59" s="123"/>
      <c r="V59" s="123"/>
      <c r="W59" s="123"/>
      <c r="X59" s="15"/>
    </row>
    <row r="60" spans="2:24" x14ac:dyDescent="0.25">
      <c r="B60" s="9">
        <v>56</v>
      </c>
      <c r="C60" s="22">
        <v>43941</v>
      </c>
      <c r="D60" s="9">
        <f t="shared" si="32"/>
        <v>287392</v>
      </c>
      <c r="E60" s="2">
        <f t="shared" si="33"/>
        <v>123524</v>
      </c>
      <c r="F60" s="67">
        <f t="shared" si="24"/>
        <v>11495.68</v>
      </c>
      <c r="G60" s="28">
        <f t="shared" si="0"/>
        <v>6.1016896758150398E-3</v>
      </c>
      <c r="H60" s="92">
        <f t="shared" si="8"/>
        <v>1</v>
      </c>
      <c r="I60" s="9">
        <f t="shared" si="34"/>
        <v>38959</v>
      </c>
      <c r="J60" s="2">
        <f t="shared" si="35"/>
        <v>279668</v>
      </c>
      <c r="K60" s="50">
        <f t="shared" si="25"/>
        <v>123524</v>
      </c>
      <c r="L60" s="99">
        <f t="shared" si="36"/>
        <v>-11937</v>
      </c>
      <c r="M60" s="2">
        <f t="shared" si="37"/>
        <v>-1641</v>
      </c>
      <c r="N60" s="50">
        <f t="shared" si="38"/>
        <v>8043</v>
      </c>
      <c r="P60" s="57">
        <f t="shared" si="43"/>
        <v>3.5888259287017471E-7</v>
      </c>
      <c r="Q60" s="56">
        <f t="shared" si="44"/>
        <v>0.88105012413948036</v>
      </c>
      <c r="R60" s="56">
        <f t="shared" si="45"/>
        <v>-274471.93101078545</v>
      </c>
      <c r="S60" s="139">
        <f t="shared" si="39"/>
        <v>279668</v>
      </c>
      <c r="T60" s="57"/>
      <c r="U60" s="56"/>
      <c r="V60" s="56"/>
      <c r="W60" s="56"/>
      <c r="X60" s="16"/>
    </row>
    <row r="61" spans="2:24" x14ac:dyDescent="0.25">
      <c r="B61" s="11">
        <v>57</v>
      </c>
      <c r="C61" s="21">
        <v>43942</v>
      </c>
      <c r="D61" s="11">
        <f t="shared" si="32"/>
        <v>287392</v>
      </c>
      <c r="E61" s="4">
        <f t="shared" si="33"/>
        <v>131716</v>
      </c>
      <c r="F61" s="68">
        <f t="shared" si="24"/>
        <v>11495.68</v>
      </c>
      <c r="G61" s="27">
        <f t="shared" si="0"/>
        <v>6.1016896758150398E-3</v>
      </c>
      <c r="H61" s="91">
        <f t="shared" si="8"/>
        <v>1</v>
      </c>
      <c r="I61" s="11">
        <f t="shared" si="34"/>
        <v>27679</v>
      </c>
      <c r="J61" s="4">
        <f t="shared" si="35"/>
        <v>276894</v>
      </c>
      <c r="K61" s="55">
        <f t="shared" si="25"/>
        <v>131716</v>
      </c>
      <c r="L61" s="98">
        <f t="shared" si="36"/>
        <v>-11280</v>
      </c>
      <c r="M61" s="4">
        <f t="shared" si="37"/>
        <v>-2774</v>
      </c>
      <c r="N61" s="55">
        <f t="shared" si="38"/>
        <v>8192</v>
      </c>
      <c r="P61" s="58">
        <f t="shared" si="43"/>
        <v>3.5888259287017471E-7</v>
      </c>
      <c r="Q61" s="59">
        <f t="shared" si="44"/>
        <v>0.88609561888618482</v>
      </c>
      <c r="R61" s="59">
        <f t="shared" si="45"/>
        <v>-272870.81466261065</v>
      </c>
      <c r="S61" s="163">
        <f t="shared" si="39"/>
        <v>276894</v>
      </c>
      <c r="T61" s="124"/>
      <c r="U61" s="123"/>
      <c r="V61" s="123"/>
      <c r="W61" s="123"/>
      <c r="X61" s="15"/>
    </row>
    <row r="62" spans="2:24" x14ac:dyDescent="0.25">
      <c r="B62" s="9">
        <v>58</v>
      </c>
      <c r="C62" s="22">
        <v>43943</v>
      </c>
      <c r="D62" s="9">
        <f t="shared" si="32"/>
        <v>287392</v>
      </c>
      <c r="E62" s="2">
        <f t="shared" si="33"/>
        <v>140042</v>
      </c>
      <c r="F62" s="67">
        <f t="shared" si="24"/>
        <v>11495.68</v>
      </c>
      <c r="G62" s="28">
        <f t="shared" si="0"/>
        <v>6.1016896758150398E-3</v>
      </c>
      <c r="H62" s="92">
        <f t="shared" si="8"/>
        <v>1</v>
      </c>
      <c r="I62" s="9">
        <f t="shared" si="34"/>
        <v>16974</v>
      </c>
      <c r="J62" s="2">
        <f t="shared" si="35"/>
        <v>273081</v>
      </c>
      <c r="K62" s="50">
        <f t="shared" si="25"/>
        <v>140042</v>
      </c>
      <c r="L62" s="99">
        <f t="shared" si="36"/>
        <v>-10705</v>
      </c>
      <c r="M62" s="2">
        <f t="shared" si="37"/>
        <v>-3813</v>
      </c>
      <c r="N62" s="50">
        <f t="shared" si="38"/>
        <v>8326</v>
      </c>
      <c r="P62" s="57">
        <f t="shared" si="43"/>
        <v>3.5888259287017471E-7</v>
      </c>
      <c r="Q62" s="56">
        <f t="shared" si="44"/>
        <v>0.89131485816047318</v>
      </c>
      <c r="R62" s="56">
        <f t="shared" si="45"/>
        <v>-270164.23529037618</v>
      </c>
      <c r="S62" s="139">
        <f t="shared" si="39"/>
        <v>273081</v>
      </c>
      <c r="T62" s="57"/>
      <c r="U62" s="56"/>
      <c r="V62" s="56"/>
      <c r="W62" s="56"/>
      <c r="X62" s="16"/>
    </row>
    <row r="63" spans="2:24" x14ac:dyDescent="0.25">
      <c r="B63" s="11">
        <v>59</v>
      </c>
      <c r="C63" s="21">
        <v>43944</v>
      </c>
      <c r="D63" s="11">
        <f t="shared" si="32"/>
        <v>287392</v>
      </c>
      <c r="E63" s="4">
        <f t="shared" si="33"/>
        <v>148487</v>
      </c>
      <c r="F63" s="68">
        <f t="shared" si="24"/>
        <v>11495.68</v>
      </c>
      <c r="G63" s="27">
        <f t="shared" si="0"/>
        <v>6.1016896758150398E-3</v>
      </c>
      <c r="H63" s="91">
        <f t="shared" si="8"/>
        <v>1</v>
      </c>
      <c r="I63" s="11">
        <f t="shared" si="34"/>
        <v>6760</v>
      </c>
      <c r="J63" s="4">
        <f t="shared" si="35"/>
        <v>268322</v>
      </c>
      <c r="K63" s="55">
        <f t="shared" si="25"/>
        <v>148487</v>
      </c>
      <c r="L63" s="98">
        <f t="shared" si="36"/>
        <v>-10214</v>
      </c>
      <c r="M63" s="4">
        <f t="shared" si="37"/>
        <v>-4759</v>
      </c>
      <c r="N63" s="55">
        <f t="shared" si="38"/>
        <v>8445</v>
      </c>
      <c r="P63" s="58">
        <f t="shared" si="43"/>
        <v>3.5888259287017471E-7</v>
      </c>
      <c r="Q63" s="59">
        <f t="shared" si="44"/>
        <v>0.89670319683239463</v>
      </c>
      <c r="R63" s="59">
        <f t="shared" si="45"/>
        <v>-266443.90827295359</v>
      </c>
      <c r="S63" s="163">
        <f t="shared" si="39"/>
        <v>268322</v>
      </c>
      <c r="T63" s="124"/>
      <c r="U63" s="123"/>
      <c r="V63" s="123"/>
      <c r="W63" s="123"/>
      <c r="X63" s="15"/>
    </row>
    <row r="64" spans="2:24" x14ac:dyDescent="0.25">
      <c r="B64" s="9">
        <v>60</v>
      </c>
      <c r="C64" s="22">
        <v>43945</v>
      </c>
      <c r="D64" s="9">
        <f t="shared" si="32"/>
        <v>287392</v>
      </c>
      <c r="E64" s="2">
        <f t="shared" si="33"/>
        <v>157039</v>
      </c>
      <c r="F64" s="67">
        <f t="shared" si="24"/>
        <v>11495.68</v>
      </c>
      <c r="G64" s="28">
        <f t="shared" si="0"/>
        <v>6.1016896758150398E-3</v>
      </c>
      <c r="H64" s="92">
        <f t="shared" si="8"/>
        <v>1</v>
      </c>
      <c r="I64" s="9">
        <f t="shared" si="34"/>
        <v>-3046</v>
      </c>
      <c r="J64" s="2">
        <f t="shared" si="35"/>
        <v>262709</v>
      </c>
      <c r="K64" s="50">
        <f t="shared" si="25"/>
        <v>157039</v>
      </c>
      <c r="L64" s="99">
        <f t="shared" si="36"/>
        <v>-9806</v>
      </c>
      <c r="M64" s="2">
        <f t="shared" si="37"/>
        <v>-5613</v>
      </c>
      <c r="N64" s="50">
        <f t="shared" si="38"/>
        <v>8552</v>
      </c>
      <c r="P64" s="57">
        <f t="shared" si="43"/>
        <v>3.5888259287017471E-7</v>
      </c>
      <c r="Q64" s="56">
        <f t="shared" si="44"/>
        <v>0.90225706266636618</v>
      </c>
      <c r="R64" s="56">
        <f t="shared" si="45"/>
        <v>-261800.57329369473</v>
      </c>
      <c r="S64" s="139">
        <f t="shared" si="39"/>
        <v>262709</v>
      </c>
      <c r="T64" s="57"/>
      <c r="U64" s="56"/>
      <c r="V64" s="56"/>
      <c r="W64" s="56"/>
      <c r="X64" s="16"/>
    </row>
    <row r="65" spans="2:24" x14ac:dyDescent="0.25">
      <c r="B65" s="11">
        <v>61</v>
      </c>
      <c r="C65" s="21">
        <v>43946</v>
      </c>
      <c r="D65" s="11">
        <f t="shared" si="32"/>
        <v>287392</v>
      </c>
      <c r="E65" s="4">
        <f t="shared" si="33"/>
        <v>165686</v>
      </c>
      <c r="F65" s="68">
        <f t="shared" ref="F65:F96" si="46">D65*P$17</f>
        <v>11495.68</v>
      </c>
      <c r="G65" s="27">
        <f t="shared" si="0"/>
        <v>6.1016896758150398E-3</v>
      </c>
      <c r="H65" s="91">
        <f t="shared" si="8"/>
        <v>1</v>
      </c>
      <c r="I65" s="11">
        <f t="shared" ref="I65:I96" si="47">INT((S$17*K65+I64)/(1+R$17*J65))</f>
        <v>-12524</v>
      </c>
      <c r="J65" s="4">
        <f t="shared" si="35"/>
        <v>256332</v>
      </c>
      <c r="K65" s="55">
        <f t="shared" ref="K65:K96" si="48">INT((Q$17*J65+K64)/(1+P$17+S$17))</f>
        <v>165686</v>
      </c>
      <c r="L65" s="98">
        <f t="shared" si="36"/>
        <v>-9478</v>
      </c>
      <c r="M65" s="4">
        <f t="shared" si="37"/>
        <v>-6377</v>
      </c>
      <c r="N65" s="55">
        <f t="shared" si="38"/>
        <v>8647</v>
      </c>
      <c r="P65" s="58">
        <f t="shared" si="43"/>
        <v>3.5888259287017471E-7</v>
      </c>
      <c r="Q65" s="59">
        <f t="shared" si="44"/>
        <v>0.90797295413730061</v>
      </c>
      <c r="R65" s="59">
        <f t="shared" si="45"/>
        <v>-256323.99434043147</v>
      </c>
      <c r="S65" s="163">
        <f t="shared" si="39"/>
        <v>256332</v>
      </c>
      <c r="T65" s="124"/>
      <c r="U65" s="123"/>
      <c r="V65" s="123"/>
      <c r="W65" s="123"/>
      <c r="X65" s="15"/>
    </row>
    <row r="66" spans="2:24" x14ac:dyDescent="0.25">
      <c r="B66" s="9">
        <v>62</v>
      </c>
      <c r="C66" s="22">
        <v>43947</v>
      </c>
      <c r="D66" s="9">
        <f t="shared" si="32"/>
        <v>287392</v>
      </c>
      <c r="E66" s="2">
        <f t="shared" si="33"/>
        <v>174418</v>
      </c>
      <c r="F66" s="67">
        <f t="shared" si="46"/>
        <v>11495.68</v>
      </c>
      <c r="G66" s="28">
        <f t="shared" si="0"/>
        <v>6.1016896758150398E-3</v>
      </c>
      <c r="H66" s="92">
        <f t="shared" si="8"/>
        <v>1</v>
      </c>
      <c r="I66" s="9">
        <f t="shared" si="47"/>
        <v>-21753</v>
      </c>
      <c r="J66" s="2">
        <f t="shared" si="35"/>
        <v>249277</v>
      </c>
      <c r="K66" s="50">
        <f t="shared" si="48"/>
        <v>174418</v>
      </c>
      <c r="L66" s="99">
        <f t="shared" si="36"/>
        <v>-9229</v>
      </c>
      <c r="M66" s="2">
        <f t="shared" si="37"/>
        <v>-7055</v>
      </c>
      <c r="N66" s="50">
        <f t="shared" si="38"/>
        <v>8732</v>
      </c>
      <c r="P66" s="57">
        <f t="shared" si="43"/>
        <v>3.5888259287017471E-7</v>
      </c>
      <c r="Q66" s="56">
        <f t="shared" si="44"/>
        <v>0.91384701208865537</v>
      </c>
      <c r="R66" s="56">
        <f t="shared" si="45"/>
        <v>-250101.98400995581</v>
      </c>
      <c r="S66" s="139">
        <f t="shared" si="39"/>
        <v>249277</v>
      </c>
      <c r="T66" s="57"/>
      <c r="U66" s="56"/>
      <c r="V66" s="56"/>
      <c r="W66" s="56"/>
      <c r="X66" s="16"/>
    </row>
    <row r="67" spans="2:24" x14ac:dyDescent="0.25">
      <c r="B67" s="11">
        <v>63</v>
      </c>
      <c r="C67" s="21">
        <v>43948</v>
      </c>
      <c r="D67" s="11">
        <f t="shared" si="32"/>
        <v>287392</v>
      </c>
      <c r="E67" s="4">
        <f t="shared" si="33"/>
        <v>183226</v>
      </c>
      <c r="F67" s="68">
        <f t="shared" si="46"/>
        <v>11495.68</v>
      </c>
      <c r="G67" s="27">
        <f t="shared" si="0"/>
        <v>6.1016896758150398E-3</v>
      </c>
      <c r="H67" s="91">
        <f t="shared" si="8"/>
        <v>1</v>
      </c>
      <c r="I67" s="11">
        <f t="shared" si="47"/>
        <v>-30807</v>
      </c>
      <c r="J67" s="4">
        <f t="shared" si="35"/>
        <v>241625</v>
      </c>
      <c r="K67" s="55">
        <f t="shared" si="48"/>
        <v>183226</v>
      </c>
      <c r="L67" s="98">
        <f t="shared" si="36"/>
        <v>-9054</v>
      </c>
      <c r="M67" s="4">
        <f t="shared" si="37"/>
        <v>-7652</v>
      </c>
      <c r="N67" s="55">
        <f t="shared" si="38"/>
        <v>8808</v>
      </c>
      <c r="P67" s="58">
        <f t="shared" si="43"/>
        <v>3.5888259287017471E-7</v>
      </c>
      <c r="Q67" s="59">
        <f t="shared" si="44"/>
        <v>0.91987649739858568</v>
      </c>
      <c r="R67" s="59">
        <f t="shared" si="45"/>
        <v>-243218.45211698013</v>
      </c>
      <c r="S67" s="163">
        <f t="shared" si="39"/>
        <v>241625</v>
      </c>
      <c r="T67" s="124"/>
      <c r="U67" s="123"/>
      <c r="V67" s="123"/>
      <c r="W67" s="123"/>
      <c r="X67" s="15"/>
    </row>
    <row r="68" spans="2:24" x14ac:dyDescent="0.25">
      <c r="B68" s="9">
        <v>64</v>
      </c>
      <c r="C68" s="22">
        <v>43949</v>
      </c>
      <c r="D68" s="9">
        <f t="shared" si="32"/>
        <v>287392</v>
      </c>
      <c r="E68" s="2">
        <f t="shared" si="33"/>
        <v>192103</v>
      </c>
      <c r="F68" s="67">
        <f t="shared" si="46"/>
        <v>11495.68</v>
      </c>
      <c r="G68" s="28">
        <f t="shared" ref="G68:G131" si="49">D68/U$3</f>
        <v>6.1016896758150398E-3</v>
      </c>
      <c r="H68" s="92">
        <f t="shared" si="8"/>
        <v>1</v>
      </c>
      <c r="I68" s="9">
        <f t="shared" si="47"/>
        <v>-39758</v>
      </c>
      <c r="J68" s="2">
        <f t="shared" si="35"/>
        <v>233454</v>
      </c>
      <c r="K68" s="50">
        <f t="shared" si="48"/>
        <v>192103</v>
      </c>
      <c r="L68" s="99">
        <f t="shared" si="36"/>
        <v>-8951</v>
      </c>
      <c r="M68" s="2">
        <f t="shared" si="37"/>
        <v>-8171</v>
      </c>
      <c r="N68" s="50">
        <f t="shared" si="38"/>
        <v>8877</v>
      </c>
      <c r="P68" s="57">
        <f t="shared" si="43"/>
        <v>3.5888259287017471E-7</v>
      </c>
      <c r="Q68" s="56">
        <f t="shared" si="44"/>
        <v>0.92605869451541256</v>
      </c>
      <c r="R68" s="56">
        <f t="shared" si="45"/>
        <v>-235752.4299986173</v>
      </c>
      <c r="S68" s="139">
        <f t="shared" si="39"/>
        <v>233454</v>
      </c>
      <c r="T68" s="57"/>
      <c r="U68" s="56"/>
      <c r="V68" s="56"/>
      <c r="W68" s="56"/>
      <c r="X68" s="16"/>
    </row>
    <row r="69" spans="2:24" x14ac:dyDescent="0.25">
      <c r="B69" s="11">
        <v>65</v>
      </c>
      <c r="C69" s="21">
        <v>43950</v>
      </c>
      <c r="D69" s="11">
        <f t="shared" si="32"/>
        <v>287392</v>
      </c>
      <c r="E69" s="4">
        <f t="shared" si="33"/>
        <v>201042</v>
      </c>
      <c r="F69" s="68">
        <f t="shared" si="46"/>
        <v>11495.68</v>
      </c>
      <c r="G69" s="27">
        <f t="shared" si="49"/>
        <v>6.1016896758150398E-3</v>
      </c>
      <c r="H69" s="91">
        <f t="shared" ref="H69:H132" si="50">D69/D68</f>
        <v>1</v>
      </c>
      <c r="I69" s="11">
        <f t="shared" si="47"/>
        <v>-48675</v>
      </c>
      <c r="J69" s="4">
        <f t="shared" si="35"/>
        <v>224838</v>
      </c>
      <c r="K69" s="55">
        <f t="shared" si="48"/>
        <v>201042</v>
      </c>
      <c r="L69" s="98">
        <f t="shared" si="36"/>
        <v>-8917</v>
      </c>
      <c r="M69" s="4">
        <f t="shared" si="37"/>
        <v>-8616</v>
      </c>
      <c r="N69" s="55">
        <f t="shared" si="38"/>
        <v>8939</v>
      </c>
      <c r="P69" s="58">
        <f t="shared" si="43"/>
        <v>3.5888259287017471E-7</v>
      </c>
      <c r="Q69" s="59">
        <f t="shared" si="44"/>
        <v>0.93239129265924348</v>
      </c>
      <c r="R69" s="59">
        <f t="shared" si="45"/>
        <v>-227780.02190542041</v>
      </c>
      <c r="S69" s="163">
        <f t="shared" si="39"/>
        <v>224838</v>
      </c>
      <c r="T69" s="124"/>
      <c r="U69" s="123"/>
      <c r="V69" s="123"/>
      <c r="W69" s="123"/>
      <c r="X69" s="15"/>
    </row>
    <row r="70" spans="2:24" x14ac:dyDescent="0.25">
      <c r="B70" s="9">
        <v>66</v>
      </c>
      <c r="C70" s="22">
        <v>43951</v>
      </c>
      <c r="D70" s="9">
        <f t="shared" si="32"/>
        <v>287392</v>
      </c>
      <c r="E70" s="2">
        <f t="shared" si="33"/>
        <v>210037</v>
      </c>
      <c r="F70" s="67">
        <f t="shared" si="46"/>
        <v>11495.68</v>
      </c>
      <c r="G70" s="28">
        <f t="shared" si="49"/>
        <v>6.1016896758150398E-3</v>
      </c>
      <c r="H70" s="92">
        <f t="shared" si="50"/>
        <v>1</v>
      </c>
      <c r="I70" s="9">
        <f t="shared" si="47"/>
        <v>-57623</v>
      </c>
      <c r="J70" s="2">
        <f t="shared" si="35"/>
        <v>215847</v>
      </c>
      <c r="K70" s="50">
        <f t="shared" si="48"/>
        <v>210037</v>
      </c>
      <c r="L70" s="99">
        <f t="shared" si="36"/>
        <v>-8948</v>
      </c>
      <c r="M70" s="2">
        <f t="shared" si="37"/>
        <v>-8991</v>
      </c>
      <c r="N70" s="50">
        <f t="shared" si="38"/>
        <v>8995</v>
      </c>
      <c r="P70" s="57">
        <f t="shared" si="43"/>
        <v>3.5888259287017471E-7</v>
      </c>
      <c r="Q70" s="56">
        <f t="shared" si="44"/>
        <v>0.93887233868164144</v>
      </c>
      <c r="R70" s="56">
        <f t="shared" si="45"/>
        <v>-219373.42930586287</v>
      </c>
      <c r="S70" s="139">
        <f t="shared" si="39"/>
        <v>215847</v>
      </c>
      <c r="T70" s="57"/>
      <c r="U70" s="56"/>
      <c r="V70" s="56"/>
      <c r="W70" s="56"/>
      <c r="X70" s="16"/>
    </row>
    <row r="71" spans="2:24" x14ac:dyDescent="0.25">
      <c r="B71" s="11">
        <v>67</v>
      </c>
      <c r="C71" s="21">
        <v>43952</v>
      </c>
      <c r="D71" s="11">
        <f t="shared" si="32"/>
        <v>287392</v>
      </c>
      <c r="E71" s="4">
        <f t="shared" si="33"/>
        <v>219085</v>
      </c>
      <c r="F71" s="68">
        <f t="shared" si="46"/>
        <v>11495.68</v>
      </c>
      <c r="G71" s="27">
        <f t="shared" si="49"/>
        <v>6.1016896758150398E-3</v>
      </c>
      <c r="H71" s="91">
        <f t="shared" si="50"/>
        <v>1</v>
      </c>
      <c r="I71" s="11">
        <f t="shared" si="47"/>
        <v>-66665</v>
      </c>
      <c r="J71" s="4">
        <f t="shared" si="35"/>
        <v>206547</v>
      </c>
      <c r="K71" s="55">
        <f t="shared" si="48"/>
        <v>219085</v>
      </c>
      <c r="L71" s="98">
        <f t="shared" si="36"/>
        <v>-9042</v>
      </c>
      <c r="M71" s="4">
        <f t="shared" si="37"/>
        <v>-9300</v>
      </c>
      <c r="N71" s="55">
        <f t="shared" si="38"/>
        <v>9048</v>
      </c>
      <c r="P71" s="58">
        <f t="shared" si="43"/>
        <v>3.5888259287017471E-7</v>
      </c>
      <c r="Q71" s="59">
        <f t="shared" si="44"/>
        <v>0.94549990300433517</v>
      </c>
      <c r="R71" s="59">
        <f t="shared" si="45"/>
        <v>-210600.95088633854</v>
      </c>
      <c r="S71" s="163">
        <f t="shared" si="39"/>
        <v>206547</v>
      </c>
      <c r="T71" s="124"/>
      <c r="U71" s="123"/>
      <c r="V71" s="123"/>
      <c r="W71" s="123"/>
      <c r="X71" s="15"/>
    </row>
    <row r="72" spans="2:24" x14ac:dyDescent="0.25">
      <c r="B72" s="9">
        <v>68</v>
      </c>
      <c r="C72" s="22">
        <v>43953</v>
      </c>
      <c r="D72" s="9">
        <f t="shared" si="32"/>
        <v>287392</v>
      </c>
      <c r="E72" s="2">
        <f t="shared" si="33"/>
        <v>228182</v>
      </c>
      <c r="F72" s="67">
        <f t="shared" si="46"/>
        <v>11495.68</v>
      </c>
      <c r="G72" s="28">
        <f t="shared" si="49"/>
        <v>6.1016896758150398E-3</v>
      </c>
      <c r="H72" s="92">
        <f t="shared" si="50"/>
        <v>1</v>
      </c>
      <c r="I72" s="9">
        <f t="shared" si="47"/>
        <v>-75861</v>
      </c>
      <c r="J72" s="2">
        <f t="shared" si="35"/>
        <v>197001</v>
      </c>
      <c r="K72" s="50">
        <f t="shared" si="48"/>
        <v>228182</v>
      </c>
      <c r="L72" s="99">
        <f t="shared" si="36"/>
        <v>-9196</v>
      </c>
      <c r="M72" s="2">
        <f t="shared" si="37"/>
        <v>-9546</v>
      </c>
      <c r="N72" s="50">
        <f t="shared" si="38"/>
        <v>9097</v>
      </c>
      <c r="P72" s="57">
        <f t="shared" si="43"/>
        <v>3.5888259287017471E-7</v>
      </c>
      <c r="Q72" s="56">
        <f t="shared" si="44"/>
        <v>0.95227284202246132</v>
      </c>
      <c r="R72" s="56">
        <f t="shared" si="45"/>
        <v>-201526.98255116155</v>
      </c>
      <c r="S72" s="139">
        <f t="shared" si="39"/>
        <v>197001</v>
      </c>
      <c r="T72" s="57"/>
      <c r="U72" s="56"/>
      <c r="V72" s="56"/>
      <c r="W72" s="56"/>
      <c r="X72" s="16"/>
    </row>
    <row r="73" spans="2:24" x14ac:dyDescent="0.25">
      <c r="B73" s="11">
        <v>69</v>
      </c>
      <c r="C73" s="21">
        <v>43954</v>
      </c>
      <c r="D73" s="11">
        <f t="shared" si="32"/>
        <v>287392</v>
      </c>
      <c r="E73" s="4">
        <f t="shared" si="33"/>
        <v>237325</v>
      </c>
      <c r="F73" s="68">
        <f t="shared" si="46"/>
        <v>11495.68</v>
      </c>
      <c r="G73" s="27">
        <f t="shared" si="49"/>
        <v>6.1016896758150398E-3</v>
      </c>
      <c r="H73" s="91">
        <f t="shared" si="50"/>
        <v>1</v>
      </c>
      <c r="I73" s="11">
        <f t="shared" si="47"/>
        <v>-85270</v>
      </c>
      <c r="J73" s="4">
        <f t="shared" si="35"/>
        <v>187269</v>
      </c>
      <c r="K73" s="55">
        <f t="shared" si="48"/>
        <v>237325</v>
      </c>
      <c r="L73" s="98">
        <f t="shared" si="36"/>
        <v>-9409</v>
      </c>
      <c r="M73" s="4">
        <f t="shared" si="37"/>
        <v>-9732</v>
      </c>
      <c r="N73" s="55">
        <f t="shared" si="38"/>
        <v>9143</v>
      </c>
      <c r="P73" s="58">
        <f t="shared" si="43"/>
        <v>3.5888259287017471E-7</v>
      </c>
      <c r="Q73" s="59">
        <f t="shared" si="44"/>
        <v>0.95918998856099058</v>
      </c>
      <c r="R73" s="59">
        <f t="shared" si="45"/>
        <v>-192212.99311808631</v>
      </c>
      <c r="S73" s="163">
        <f t="shared" si="39"/>
        <v>187269</v>
      </c>
      <c r="T73" s="124"/>
      <c r="U73" s="123"/>
      <c r="V73" s="123"/>
      <c r="W73" s="123"/>
      <c r="X73" s="15"/>
    </row>
    <row r="74" spans="2:24" x14ac:dyDescent="0.25">
      <c r="B74" s="9">
        <v>70</v>
      </c>
      <c r="C74" s="22">
        <v>43955</v>
      </c>
      <c r="D74" s="9">
        <f t="shared" si="32"/>
        <v>287392</v>
      </c>
      <c r="E74" s="2">
        <f t="shared" si="33"/>
        <v>246514</v>
      </c>
      <c r="F74" s="67">
        <f t="shared" si="46"/>
        <v>11495.68</v>
      </c>
      <c r="G74" s="28">
        <f t="shared" si="49"/>
        <v>6.1016896758150398E-3</v>
      </c>
      <c r="H74" s="92">
        <f t="shared" si="50"/>
        <v>1</v>
      </c>
      <c r="I74" s="9">
        <f t="shared" si="47"/>
        <v>-94948</v>
      </c>
      <c r="J74" s="2">
        <f t="shared" si="35"/>
        <v>177409</v>
      </c>
      <c r="K74" s="50">
        <f t="shared" si="48"/>
        <v>246514</v>
      </c>
      <c r="L74" s="99">
        <f t="shared" si="36"/>
        <v>-9678</v>
      </c>
      <c r="M74" s="2">
        <f t="shared" si="37"/>
        <v>-9860</v>
      </c>
      <c r="N74" s="50">
        <f t="shared" si="38"/>
        <v>9189</v>
      </c>
      <c r="P74" s="57">
        <f t="shared" si="43"/>
        <v>3.5888259287017471E-7</v>
      </c>
      <c r="Q74" s="56">
        <f t="shared" si="44"/>
        <v>0.96625091427797116</v>
      </c>
      <c r="R74" s="56">
        <f t="shared" si="45"/>
        <v>-182717.52431830755</v>
      </c>
      <c r="S74" s="139">
        <f t="shared" si="39"/>
        <v>177409</v>
      </c>
      <c r="T74" s="57"/>
      <c r="U74" s="56"/>
      <c r="V74" s="56"/>
      <c r="W74" s="56"/>
      <c r="X74" s="16"/>
    </row>
    <row r="75" spans="2:24" x14ac:dyDescent="0.25">
      <c r="B75" s="11">
        <v>71</v>
      </c>
      <c r="C75" s="21">
        <v>43956</v>
      </c>
      <c r="D75" s="11">
        <f t="shared" si="32"/>
        <v>287392</v>
      </c>
      <c r="E75" s="4">
        <f t="shared" si="33"/>
        <v>255748</v>
      </c>
      <c r="F75" s="68">
        <f t="shared" si="46"/>
        <v>11495.68</v>
      </c>
      <c r="G75" s="27">
        <f t="shared" si="49"/>
        <v>6.1016896758150398E-3</v>
      </c>
      <c r="H75" s="91">
        <f t="shared" si="50"/>
        <v>1</v>
      </c>
      <c r="I75" s="11">
        <f t="shared" si="47"/>
        <v>-104952</v>
      </c>
      <c r="J75" s="4">
        <f t="shared" si="35"/>
        <v>167476</v>
      </c>
      <c r="K75" s="55">
        <f t="shared" si="48"/>
        <v>255748</v>
      </c>
      <c r="L75" s="98">
        <f t="shared" si="36"/>
        <v>-10004</v>
      </c>
      <c r="M75" s="4">
        <f t="shared" si="37"/>
        <v>-9933</v>
      </c>
      <c r="N75" s="55">
        <f t="shared" si="38"/>
        <v>9234</v>
      </c>
      <c r="P75" s="58">
        <f t="shared" si="43"/>
        <v>3.5888259287017471E-7</v>
      </c>
      <c r="Q75" s="59">
        <f t="shared" si="44"/>
        <v>0.97345490391049139</v>
      </c>
      <c r="R75" s="59">
        <f t="shared" si="45"/>
        <v>-173097.16649198011</v>
      </c>
      <c r="S75" s="163">
        <f t="shared" si="39"/>
        <v>167476</v>
      </c>
      <c r="T75" s="124"/>
      <c r="U75" s="123"/>
      <c r="V75" s="123"/>
      <c r="W75" s="123"/>
      <c r="X75" s="15"/>
    </row>
    <row r="76" spans="2:24" x14ac:dyDescent="0.25">
      <c r="B76" s="9">
        <v>72</v>
      </c>
      <c r="C76" s="22">
        <v>43957</v>
      </c>
      <c r="D76" s="9">
        <f t="shared" si="32"/>
        <v>287392</v>
      </c>
      <c r="E76" s="2">
        <f t="shared" si="33"/>
        <v>265028</v>
      </c>
      <c r="F76" s="67">
        <f t="shared" si="46"/>
        <v>11495.68</v>
      </c>
      <c r="G76" s="28">
        <f t="shared" si="49"/>
        <v>6.1016896758150398E-3</v>
      </c>
      <c r="H76" s="92">
        <f t="shared" si="50"/>
        <v>1</v>
      </c>
      <c r="I76" s="9">
        <f t="shared" si="47"/>
        <v>-115336</v>
      </c>
      <c r="J76" s="2">
        <f t="shared" si="35"/>
        <v>157524</v>
      </c>
      <c r="K76" s="50">
        <f t="shared" si="48"/>
        <v>265028</v>
      </c>
      <c r="L76" s="99">
        <f t="shared" si="36"/>
        <v>-10384</v>
      </c>
      <c r="M76" s="2">
        <f t="shared" si="37"/>
        <v>-9952</v>
      </c>
      <c r="N76" s="50">
        <f t="shared" si="38"/>
        <v>9280</v>
      </c>
      <c r="P76" s="57">
        <f t="shared" si="43"/>
        <v>3.5888259287017471E-7</v>
      </c>
      <c r="Q76" s="56">
        <f t="shared" si="44"/>
        <v>0.98080264915129733</v>
      </c>
      <c r="R76" s="56">
        <f t="shared" si="45"/>
        <v>-163405.58289269914</v>
      </c>
      <c r="S76" s="139">
        <f t="shared" si="39"/>
        <v>157524</v>
      </c>
      <c r="T76" s="57"/>
      <c r="U76" s="56"/>
      <c r="V76" s="56"/>
      <c r="W76" s="56"/>
      <c r="X76" s="16"/>
    </row>
    <row r="77" spans="2:24" x14ac:dyDescent="0.25">
      <c r="B77" s="11">
        <v>73</v>
      </c>
      <c r="C77" s="21">
        <v>43958</v>
      </c>
      <c r="D77" s="11">
        <f t="shared" si="32"/>
        <v>287392</v>
      </c>
      <c r="E77" s="4">
        <f t="shared" si="33"/>
        <v>274356</v>
      </c>
      <c r="F77" s="68">
        <f t="shared" si="46"/>
        <v>11495.68</v>
      </c>
      <c r="G77" s="27">
        <f t="shared" si="49"/>
        <v>6.1016896758150398E-3</v>
      </c>
      <c r="H77" s="91">
        <f t="shared" si="50"/>
        <v>1</v>
      </c>
      <c r="I77" s="11">
        <f t="shared" si="47"/>
        <v>-126154</v>
      </c>
      <c r="J77" s="4">
        <f t="shared" si="35"/>
        <v>147604</v>
      </c>
      <c r="K77" s="55">
        <f t="shared" si="48"/>
        <v>274356</v>
      </c>
      <c r="L77" s="98">
        <f t="shared" si="36"/>
        <v>-10818</v>
      </c>
      <c r="M77" s="4">
        <f t="shared" si="37"/>
        <v>-9920</v>
      </c>
      <c r="N77" s="55">
        <f t="shared" si="38"/>
        <v>9328</v>
      </c>
      <c r="P77" s="58">
        <f t="shared" si="43"/>
        <v>3.5888259287017471E-7</v>
      </c>
      <c r="Q77" s="59">
        <f t="shared" si="44"/>
        <v>0.98829417357055449</v>
      </c>
      <c r="R77" s="59">
        <f t="shared" si="45"/>
        <v>-153695.46107853984</v>
      </c>
      <c r="S77" s="163">
        <f t="shared" si="39"/>
        <v>147604</v>
      </c>
      <c r="T77" s="124"/>
      <c r="U77" s="123"/>
      <c r="V77" s="123"/>
      <c r="W77" s="123"/>
      <c r="X77" s="15"/>
    </row>
    <row r="78" spans="2:24" x14ac:dyDescent="0.25">
      <c r="B78" s="9">
        <v>74</v>
      </c>
      <c r="C78" s="22">
        <v>43959</v>
      </c>
      <c r="D78" s="9">
        <f t="shared" si="32"/>
        <v>287392</v>
      </c>
      <c r="E78" s="2">
        <f t="shared" si="33"/>
        <v>283735</v>
      </c>
      <c r="F78" s="67">
        <f t="shared" si="46"/>
        <v>11495.68</v>
      </c>
      <c r="G78" s="28">
        <f t="shared" si="49"/>
        <v>6.1016896758150398E-3</v>
      </c>
      <c r="H78" s="92">
        <f t="shared" si="50"/>
        <v>1</v>
      </c>
      <c r="I78" s="9">
        <f t="shared" si="47"/>
        <v>-137459</v>
      </c>
      <c r="J78" s="2">
        <f t="shared" si="35"/>
        <v>137765</v>
      </c>
      <c r="K78" s="50">
        <f t="shared" si="48"/>
        <v>283735</v>
      </c>
      <c r="L78" s="99">
        <f t="shared" si="36"/>
        <v>-11305</v>
      </c>
      <c r="M78" s="2">
        <f t="shared" si="37"/>
        <v>-9839</v>
      </c>
      <c r="N78" s="50">
        <f t="shared" si="38"/>
        <v>9379</v>
      </c>
      <c r="P78" s="57">
        <f t="shared" si="43"/>
        <v>3.5888259287017471E-7</v>
      </c>
      <c r="Q78" s="56">
        <f t="shared" si="44"/>
        <v>0.99593059720296095</v>
      </c>
      <c r="R78" s="56">
        <f t="shared" si="45"/>
        <v>-144016.56152101772</v>
      </c>
      <c r="S78" s="139">
        <f t="shared" si="39"/>
        <v>137765</v>
      </c>
      <c r="T78" s="57"/>
      <c r="U78" s="56"/>
      <c r="V78" s="56"/>
      <c r="W78" s="56"/>
      <c r="X78" s="16"/>
    </row>
    <row r="79" spans="2:24" x14ac:dyDescent="0.25">
      <c r="B79" s="11">
        <v>75</v>
      </c>
      <c r="C79" s="21">
        <v>43960</v>
      </c>
      <c r="D79" s="11">
        <f t="shared" si="32"/>
        <v>287392</v>
      </c>
      <c r="E79" s="4">
        <f t="shared" si="33"/>
        <v>293168</v>
      </c>
      <c r="F79" s="68">
        <f t="shared" si="46"/>
        <v>11495.68</v>
      </c>
      <c r="G79" s="27">
        <f t="shared" si="49"/>
        <v>6.1016896758150398E-3</v>
      </c>
      <c r="H79" s="91">
        <f t="shared" si="50"/>
        <v>1</v>
      </c>
      <c r="I79" s="11">
        <f t="shared" si="47"/>
        <v>-149304</v>
      </c>
      <c r="J79" s="4">
        <f t="shared" si="35"/>
        <v>128056</v>
      </c>
      <c r="K79" s="55">
        <f t="shared" si="48"/>
        <v>293168</v>
      </c>
      <c r="L79" s="98">
        <f t="shared" si="36"/>
        <v>-11845</v>
      </c>
      <c r="M79" s="4">
        <f t="shared" si="37"/>
        <v>-9709</v>
      </c>
      <c r="N79" s="55">
        <f t="shared" si="38"/>
        <v>9433</v>
      </c>
      <c r="P79" s="58">
        <f t="shared" si="43"/>
        <v>3.5888259287017471E-7</v>
      </c>
      <c r="Q79" s="59">
        <f t="shared" si="44"/>
        <v>1.003713421284836</v>
      </c>
      <c r="R79" s="59">
        <f t="shared" si="45"/>
        <v>-134416.69330060843</v>
      </c>
      <c r="S79" s="163">
        <f t="shared" si="39"/>
        <v>128056</v>
      </c>
      <c r="T79" s="124"/>
      <c r="U79" s="123"/>
      <c r="V79" s="123"/>
      <c r="W79" s="123"/>
      <c r="X79" s="15"/>
    </row>
    <row r="80" spans="2:24" x14ac:dyDescent="0.25">
      <c r="B80" s="9">
        <v>76</v>
      </c>
      <c r="C80" s="22">
        <v>43961</v>
      </c>
      <c r="D80" s="9">
        <f t="shared" si="32"/>
        <v>287392</v>
      </c>
      <c r="E80" s="2">
        <f t="shared" si="33"/>
        <v>302660</v>
      </c>
      <c r="F80" s="67">
        <f t="shared" si="46"/>
        <v>11495.68</v>
      </c>
      <c r="G80" s="28">
        <f t="shared" si="49"/>
        <v>6.1016896758150398E-3</v>
      </c>
      <c r="H80" s="92">
        <f t="shared" si="50"/>
        <v>1</v>
      </c>
      <c r="I80" s="9">
        <f t="shared" si="47"/>
        <v>-161740</v>
      </c>
      <c r="J80" s="2">
        <f t="shared" si="35"/>
        <v>118522</v>
      </c>
      <c r="K80" s="50">
        <f t="shared" si="48"/>
        <v>302660</v>
      </c>
      <c r="L80" s="99">
        <f t="shared" si="36"/>
        <v>-12436</v>
      </c>
      <c r="M80" s="2">
        <f t="shared" si="37"/>
        <v>-9534</v>
      </c>
      <c r="N80" s="50">
        <f t="shared" si="38"/>
        <v>9492</v>
      </c>
      <c r="P80" s="57">
        <f t="shared" si="43"/>
        <v>3.5888259287017471E-7</v>
      </c>
      <c r="Q80" s="56">
        <f t="shared" si="44"/>
        <v>1.0116441470524991</v>
      </c>
      <c r="R80" s="56">
        <f t="shared" si="45"/>
        <v>-124943.66549778763</v>
      </c>
      <c r="S80" s="139">
        <f t="shared" si="39"/>
        <v>118522</v>
      </c>
      <c r="T80" s="57"/>
      <c r="U80" s="56"/>
      <c r="V80" s="56"/>
      <c r="W80" s="56"/>
      <c r="X80" s="16"/>
    </row>
    <row r="81" spans="2:24" x14ac:dyDescent="0.25">
      <c r="B81" s="11">
        <v>77</v>
      </c>
      <c r="C81" s="21">
        <v>43962</v>
      </c>
      <c r="D81" s="11">
        <f t="shared" si="32"/>
        <v>287392</v>
      </c>
      <c r="E81" s="4">
        <f t="shared" si="33"/>
        <v>312216</v>
      </c>
      <c r="F81" s="68">
        <f t="shared" si="46"/>
        <v>11495.68</v>
      </c>
      <c r="G81" s="27">
        <f t="shared" si="49"/>
        <v>6.1016896758150398E-3</v>
      </c>
      <c r="H81" s="91">
        <f t="shared" si="50"/>
        <v>1</v>
      </c>
      <c r="I81" s="11">
        <f t="shared" si="47"/>
        <v>-174820</v>
      </c>
      <c r="J81" s="4">
        <f t="shared" si="35"/>
        <v>109207</v>
      </c>
      <c r="K81" s="55">
        <f t="shared" si="48"/>
        <v>312216</v>
      </c>
      <c r="L81" s="98">
        <f t="shared" si="36"/>
        <v>-13080</v>
      </c>
      <c r="M81" s="4">
        <f t="shared" si="37"/>
        <v>-9315</v>
      </c>
      <c r="N81" s="55">
        <f t="shared" si="38"/>
        <v>9556</v>
      </c>
      <c r="P81" s="58">
        <f t="shared" si="43"/>
        <v>3.5888259287017471E-7</v>
      </c>
      <c r="Q81" s="59">
        <f t="shared" si="44"/>
        <v>1.0197250381455116</v>
      </c>
      <c r="R81" s="59">
        <f t="shared" si="45"/>
        <v>-115641.38441095134</v>
      </c>
      <c r="S81" s="163">
        <f t="shared" si="39"/>
        <v>109207</v>
      </c>
      <c r="T81" s="124"/>
      <c r="U81" s="123"/>
      <c r="V81" s="123"/>
      <c r="W81" s="123"/>
      <c r="X81" s="15"/>
    </row>
    <row r="82" spans="2:24" x14ac:dyDescent="0.25">
      <c r="B82" s="9">
        <v>78</v>
      </c>
      <c r="C82" s="22">
        <v>43963</v>
      </c>
      <c r="D82" s="9">
        <f t="shared" si="32"/>
        <v>287392</v>
      </c>
      <c r="E82" s="2">
        <f t="shared" si="33"/>
        <v>321843</v>
      </c>
      <c r="F82" s="67">
        <f t="shared" si="46"/>
        <v>11495.68</v>
      </c>
      <c r="G82" s="28">
        <f t="shared" si="49"/>
        <v>6.1016896758150398E-3</v>
      </c>
      <c r="H82" s="92">
        <f t="shared" si="50"/>
        <v>1</v>
      </c>
      <c r="I82" s="9">
        <f t="shared" si="47"/>
        <v>-188593</v>
      </c>
      <c r="J82" s="2">
        <f t="shared" si="35"/>
        <v>100152</v>
      </c>
      <c r="K82" s="50">
        <f t="shared" si="48"/>
        <v>321843</v>
      </c>
      <c r="L82" s="99">
        <f t="shared" si="36"/>
        <v>-13773</v>
      </c>
      <c r="M82" s="2">
        <f t="shared" si="37"/>
        <v>-9055</v>
      </c>
      <c r="N82" s="50">
        <f t="shared" si="38"/>
        <v>9627</v>
      </c>
      <c r="P82" s="57">
        <f t="shared" si="43"/>
        <v>3.5888259287017471E-7</v>
      </c>
      <c r="Q82" s="56">
        <f t="shared" si="44"/>
        <v>1.0279594310978024</v>
      </c>
      <c r="R82" s="56">
        <f t="shared" si="45"/>
        <v>-106552.78064297569</v>
      </c>
      <c r="S82" s="139">
        <f t="shared" si="39"/>
        <v>100152</v>
      </c>
      <c r="T82" s="57"/>
      <c r="U82" s="56"/>
      <c r="V82" s="56"/>
      <c r="W82" s="56"/>
      <c r="X82" s="16"/>
    </row>
    <row r="83" spans="2:24" x14ac:dyDescent="0.25">
      <c r="B83" s="11">
        <v>79</v>
      </c>
      <c r="C83" s="21">
        <v>43964</v>
      </c>
      <c r="D83" s="11">
        <f t="shared" si="32"/>
        <v>287392</v>
      </c>
      <c r="E83" s="4">
        <f t="shared" si="33"/>
        <v>331548</v>
      </c>
      <c r="F83" s="68">
        <f t="shared" si="46"/>
        <v>11495.68</v>
      </c>
      <c r="G83" s="27">
        <f t="shared" si="49"/>
        <v>6.1016896758150398E-3</v>
      </c>
      <c r="H83" s="91">
        <f t="shared" si="50"/>
        <v>1</v>
      </c>
      <c r="I83" s="11">
        <f t="shared" si="47"/>
        <v>-203109</v>
      </c>
      <c r="J83" s="4">
        <f t="shared" si="35"/>
        <v>91397</v>
      </c>
      <c r="K83" s="55">
        <f t="shared" si="48"/>
        <v>331548</v>
      </c>
      <c r="L83" s="98">
        <f t="shared" si="36"/>
        <v>-14516</v>
      </c>
      <c r="M83" s="4">
        <f t="shared" si="37"/>
        <v>-8755</v>
      </c>
      <c r="N83" s="55">
        <f t="shared" si="38"/>
        <v>9705</v>
      </c>
      <c r="P83" s="58">
        <f t="shared" si="43"/>
        <v>3.5888259287017471E-7</v>
      </c>
      <c r="Q83" s="59">
        <f t="shared" si="44"/>
        <v>1.036350351952176</v>
      </c>
      <c r="R83" s="59">
        <f t="shared" si="45"/>
        <v>-97717.857710177006</v>
      </c>
      <c r="S83" s="163">
        <f t="shared" si="39"/>
        <v>91397</v>
      </c>
      <c r="T83" s="124"/>
      <c r="U83" s="123"/>
      <c r="V83" s="123"/>
      <c r="W83" s="123"/>
      <c r="X83" s="15"/>
    </row>
    <row r="84" spans="2:24" x14ac:dyDescent="0.25">
      <c r="B84" s="9">
        <v>80</v>
      </c>
      <c r="C84" s="22">
        <v>43965</v>
      </c>
      <c r="D84" s="9">
        <f t="shared" si="32"/>
        <v>287392</v>
      </c>
      <c r="E84" s="2">
        <f t="shared" si="33"/>
        <v>341339</v>
      </c>
      <c r="F84" s="67">
        <f t="shared" si="46"/>
        <v>11495.68</v>
      </c>
      <c r="G84" s="28">
        <f t="shared" si="49"/>
        <v>6.1016896758150398E-3</v>
      </c>
      <c r="H84" s="92">
        <f t="shared" si="50"/>
        <v>1</v>
      </c>
      <c r="I84" s="9">
        <f t="shared" si="47"/>
        <v>-218416</v>
      </c>
      <c r="J84" s="2">
        <f t="shared" si="35"/>
        <v>82978</v>
      </c>
      <c r="K84" s="50">
        <f t="shared" si="48"/>
        <v>341339</v>
      </c>
      <c r="L84" s="99">
        <f t="shared" si="36"/>
        <v>-15307</v>
      </c>
      <c r="M84" s="2">
        <f t="shared" si="37"/>
        <v>-8419</v>
      </c>
      <c r="N84" s="50">
        <f t="shared" si="38"/>
        <v>9791</v>
      </c>
      <c r="P84" s="57">
        <f t="shared" si="43"/>
        <v>3.5888259287017471E-7</v>
      </c>
      <c r="Q84" s="56">
        <f t="shared" si="44"/>
        <v>1.0449015420143473</v>
      </c>
      <c r="R84" s="56">
        <f t="shared" si="45"/>
        <v>-89175.643433351783</v>
      </c>
      <c r="S84" s="139">
        <f t="shared" si="39"/>
        <v>82978</v>
      </c>
      <c r="T84" s="57"/>
      <c r="U84" s="56"/>
      <c r="V84" s="56"/>
      <c r="W84" s="56"/>
      <c r="X84" s="16"/>
    </row>
    <row r="85" spans="2:24" x14ac:dyDescent="0.25">
      <c r="B85" s="11">
        <v>81</v>
      </c>
      <c r="C85" s="21">
        <v>43966</v>
      </c>
      <c r="D85" s="11">
        <f t="shared" si="32"/>
        <v>287392</v>
      </c>
      <c r="E85" s="4">
        <f t="shared" si="33"/>
        <v>351226</v>
      </c>
      <c r="F85" s="68">
        <f t="shared" si="46"/>
        <v>11495.68</v>
      </c>
      <c r="G85" s="27">
        <f t="shared" si="49"/>
        <v>6.1016896758150398E-3</v>
      </c>
      <c r="H85" s="91">
        <f t="shared" si="50"/>
        <v>1</v>
      </c>
      <c r="I85" s="11">
        <f t="shared" si="47"/>
        <v>-234560</v>
      </c>
      <c r="J85" s="4">
        <f t="shared" si="35"/>
        <v>74928</v>
      </c>
      <c r="K85" s="55">
        <f t="shared" si="48"/>
        <v>351226</v>
      </c>
      <c r="L85" s="98">
        <f t="shared" si="36"/>
        <v>-16144</v>
      </c>
      <c r="M85" s="4">
        <f t="shared" si="37"/>
        <v>-8050</v>
      </c>
      <c r="N85" s="55">
        <f t="shared" si="38"/>
        <v>9887</v>
      </c>
      <c r="P85" s="58">
        <f t="shared" si="43"/>
        <v>3.5888259287017471E-7</v>
      </c>
      <c r="Q85" s="59">
        <f t="shared" si="44"/>
        <v>1.053617481423109</v>
      </c>
      <c r="R85" s="59">
        <f t="shared" si="45"/>
        <v>-80961.26285121683</v>
      </c>
      <c r="S85" s="163">
        <f t="shared" si="39"/>
        <v>74928</v>
      </c>
      <c r="T85" s="124"/>
      <c r="U85" s="123"/>
      <c r="V85" s="123"/>
      <c r="W85" s="123"/>
      <c r="X85" s="15"/>
    </row>
    <row r="86" spans="2:24" x14ac:dyDescent="0.25">
      <c r="B86" s="9">
        <v>82</v>
      </c>
      <c r="C86" s="22">
        <v>43967</v>
      </c>
      <c r="D86" s="9">
        <f t="shared" si="32"/>
        <v>287392</v>
      </c>
      <c r="E86" s="2">
        <f t="shared" si="33"/>
        <v>361217</v>
      </c>
      <c r="F86" s="67">
        <f t="shared" si="46"/>
        <v>11495.68</v>
      </c>
      <c r="G86" s="28">
        <f t="shared" si="49"/>
        <v>6.1016896758150398E-3</v>
      </c>
      <c r="H86" s="92">
        <f t="shared" si="50"/>
        <v>1</v>
      </c>
      <c r="I86" s="9">
        <f t="shared" si="47"/>
        <v>-251584</v>
      </c>
      <c r="J86" s="2">
        <f t="shared" si="35"/>
        <v>67277</v>
      </c>
      <c r="K86" s="50">
        <f t="shared" si="48"/>
        <v>361217</v>
      </c>
      <c r="L86" s="99">
        <f t="shared" si="36"/>
        <v>-17024</v>
      </c>
      <c r="M86" s="2">
        <f t="shared" si="37"/>
        <v>-7651</v>
      </c>
      <c r="N86" s="50">
        <f t="shared" si="38"/>
        <v>9991</v>
      </c>
      <c r="P86" s="57">
        <f t="shared" si="43"/>
        <v>3.5888259287017471E-7</v>
      </c>
      <c r="Q86" s="56">
        <f t="shared" si="44"/>
        <v>1.0625030550890402</v>
      </c>
      <c r="R86" s="56">
        <f t="shared" si="45"/>
        <v>-73106.91391592921</v>
      </c>
      <c r="S86" s="139">
        <f t="shared" si="39"/>
        <v>67277</v>
      </c>
      <c r="T86" s="57"/>
      <c r="U86" s="56"/>
      <c r="V86" s="56"/>
      <c r="W86" s="56"/>
      <c r="X86" s="16"/>
    </row>
    <row r="87" spans="2:24" x14ac:dyDescent="0.25">
      <c r="B87" s="11">
        <v>83</v>
      </c>
      <c r="C87" s="21">
        <v>43968</v>
      </c>
      <c r="D87" s="11">
        <f t="shared" si="32"/>
        <v>287392</v>
      </c>
      <c r="E87" s="4">
        <f t="shared" si="33"/>
        <v>371324</v>
      </c>
      <c r="F87" s="68">
        <f t="shared" si="46"/>
        <v>11495.68</v>
      </c>
      <c r="G87" s="27">
        <f t="shared" si="49"/>
        <v>6.1016896758150398E-3</v>
      </c>
      <c r="H87" s="91">
        <f t="shared" si="50"/>
        <v>1</v>
      </c>
      <c r="I87" s="11">
        <f t="shared" si="47"/>
        <v>-269530</v>
      </c>
      <c r="J87" s="4">
        <f t="shared" si="35"/>
        <v>60050</v>
      </c>
      <c r="K87" s="55">
        <f t="shared" si="48"/>
        <v>371324</v>
      </c>
      <c r="L87" s="98">
        <f t="shared" si="36"/>
        <v>-17946</v>
      </c>
      <c r="M87" s="4">
        <f t="shared" si="37"/>
        <v>-7227</v>
      </c>
      <c r="N87" s="55">
        <f t="shared" si="38"/>
        <v>10107</v>
      </c>
      <c r="P87" s="58">
        <f t="shared" ref="P87:P118" si="51">R$17*((1+P$17-Q$17)*(1+P$17+S$17)-Q$17)</f>
        <v>3.5888259287017471E-7</v>
      </c>
      <c r="Q87" s="59">
        <f t="shared" ref="Q87:Q118" si="52">(1+P$17-Q$17)*(1+P$17+S$17)-R$17*((S$17*K86)+((I86+J86)*(1+P$17+S$17)))</f>
        <v>1.0715631007823889</v>
      </c>
      <c r="R87" s="59">
        <f t="shared" ref="R87:R118" si="53">-J86*(1+P$17+S$17)</f>
        <v>-65641.867493086291</v>
      </c>
      <c r="S87" s="163">
        <f t="shared" si="39"/>
        <v>60050</v>
      </c>
      <c r="T87" s="124"/>
      <c r="U87" s="123"/>
      <c r="V87" s="123"/>
      <c r="W87" s="123"/>
      <c r="X87" s="15"/>
    </row>
    <row r="88" spans="2:24" x14ac:dyDescent="0.25">
      <c r="B88" s="9">
        <v>84</v>
      </c>
      <c r="C88" s="22">
        <v>43969</v>
      </c>
      <c r="D88" s="9">
        <f t="shared" si="32"/>
        <v>287392</v>
      </c>
      <c r="E88" s="2">
        <f t="shared" si="33"/>
        <v>381557</v>
      </c>
      <c r="F88" s="67">
        <f t="shared" si="46"/>
        <v>11495.68</v>
      </c>
      <c r="G88" s="28">
        <f t="shared" si="49"/>
        <v>6.1016896758150398E-3</v>
      </c>
      <c r="H88" s="92">
        <f t="shared" si="50"/>
        <v>1</v>
      </c>
      <c r="I88" s="9">
        <f t="shared" si="47"/>
        <v>-288435</v>
      </c>
      <c r="J88" s="2">
        <f t="shared" si="35"/>
        <v>53267</v>
      </c>
      <c r="K88" s="50">
        <f t="shared" si="48"/>
        <v>381557</v>
      </c>
      <c r="L88" s="99">
        <f t="shared" si="36"/>
        <v>-18905</v>
      </c>
      <c r="M88" s="2">
        <f t="shared" si="37"/>
        <v>-6783</v>
      </c>
      <c r="N88" s="50">
        <f t="shared" si="38"/>
        <v>10233</v>
      </c>
      <c r="P88" s="57">
        <f t="shared" si="51"/>
        <v>3.5888259287017471E-7</v>
      </c>
      <c r="Q88" s="56">
        <f t="shared" si="52"/>
        <v>1.0808039810798882</v>
      </c>
      <c r="R88" s="56">
        <f t="shared" si="53"/>
        <v>-58590.515970685854</v>
      </c>
      <c r="S88" s="139">
        <f t="shared" si="39"/>
        <v>53267</v>
      </c>
      <c r="T88" s="57"/>
      <c r="U88" s="56"/>
      <c r="V88" s="56"/>
      <c r="W88" s="56"/>
      <c r="X88" s="16"/>
    </row>
    <row r="89" spans="2:24" x14ac:dyDescent="0.25">
      <c r="B89" s="11">
        <v>85</v>
      </c>
      <c r="C89" s="21">
        <v>43970</v>
      </c>
      <c r="D89" s="11">
        <f t="shared" si="32"/>
        <v>287392</v>
      </c>
      <c r="E89" s="4">
        <f t="shared" si="33"/>
        <v>391928</v>
      </c>
      <c r="F89" s="68">
        <f t="shared" si="46"/>
        <v>11495.68</v>
      </c>
      <c r="G89" s="27">
        <f t="shared" si="49"/>
        <v>6.1016896758150398E-3</v>
      </c>
      <c r="H89" s="91">
        <f t="shared" si="50"/>
        <v>1</v>
      </c>
      <c r="I89" s="11">
        <f t="shared" si="47"/>
        <v>-308333</v>
      </c>
      <c r="J89" s="4">
        <f t="shared" si="35"/>
        <v>46945</v>
      </c>
      <c r="K89" s="55">
        <f t="shared" si="48"/>
        <v>391928</v>
      </c>
      <c r="L89" s="98">
        <f t="shared" si="36"/>
        <v>-19898</v>
      </c>
      <c r="M89" s="4">
        <f t="shared" si="37"/>
        <v>-6322</v>
      </c>
      <c r="N89" s="55">
        <f t="shared" si="38"/>
        <v>10371</v>
      </c>
      <c r="P89" s="58">
        <f t="shared" si="51"/>
        <v>3.5888259287017471E-7</v>
      </c>
      <c r="Q89" s="59">
        <f t="shared" si="52"/>
        <v>1.09023201141794</v>
      </c>
      <c r="R89" s="59">
        <f t="shared" si="53"/>
        <v>-51972.373259126114</v>
      </c>
      <c r="S89" s="163">
        <f t="shared" si="39"/>
        <v>46945</v>
      </c>
      <c r="T89" s="124"/>
      <c r="U89" s="123"/>
      <c r="V89" s="123"/>
      <c r="W89" s="123"/>
      <c r="X89" s="15"/>
    </row>
    <row r="90" spans="2:24" x14ac:dyDescent="0.25">
      <c r="B90" s="9">
        <v>86</v>
      </c>
      <c r="C90" s="22">
        <v>43971</v>
      </c>
      <c r="D90" s="9">
        <f t="shared" si="32"/>
        <v>287392</v>
      </c>
      <c r="E90" s="2">
        <f t="shared" si="33"/>
        <v>402450</v>
      </c>
      <c r="F90" s="67">
        <f t="shared" si="46"/>
        <v>11495.68</v>
      </c>
      <c r="G90" s="28">
        <f t="shared" si="49"/>
        <v>6.1016896758150398E-3</v>
      </c>
      <c r="H90" s="92">
        <f t="shared" si="50"/>
        <v>1</v>
      </c>
      <c r="I90" s="9">
        <f t="shared" si="47"/>
        <v>-329253</v>
      </c>
      <c r="J90" s="2">
        <f t="shared" si="35"/>
        <v>41094</v>
      </c>
      <c r="K90" s="50">
        <f t="shared" si="48"/>
        <v>402450</v>
      </c>
      <c r="L90" s="99">
        <f t="shared" si="36"/>
        <v>-20920</v>
      </c>
      <c r="M90" s="2">
        <f t="shared" si="37"/>
        <v>-5851</v>
      </c>
      <c r="N90" s="50">
        <f t="shared" si="38"/>
        <v>10522</v>
      </c>
      <c r="P90" s="57">
        <f t="shared" si="51"/>
        <v>3.5888259287017471E-7</v>
      </c>
      <c r="Q90" s="56">
        <f t="shared" si="52"/>
        <v>1.0998535543732773</v>
      </c>
      <c r="R90" s="56">
        <f t="shared" si="53"/>
        <v>-45804.026182245587</v>
      </c>
      <c r="S90" s="139">
        <f t="shared" si="39"/>
        <v>41094</v>
      </c>
      <c r="T90" s="57"/>
      <c r="U90" s="56"/>
      <c r="V90" s="56"/>
      <c r="W90" s="56"/>
      <c r="X90" s="16"/>
    </row>
    <row r="91" spans="2:24" x14ac:dyDescent="0.25">
      <c r="B91" s="11">
        <v>87</v>
      </c>
      <c r="C91" s="21">
        <v>43972</v>
      </c>
      <c r="D91" s="11">
        <f t="shared" si="32"/>
        <v>287392</v>
      </c>
      <c r="E91" s="4">
        <f t="shared" si="33"/>
        <v>413134</v>
      </c>
      <c r="F91" s="68">
        <f t="shared" si="46"/>
        <v>11495.68</v>
      </c>
      <c r="G91" s="27">
        <f t="shared" si="49"/>
        <v>6.1016896758150398E-3</v>
      </c>
      <c r="H91" s="91">
        <f t="shared" si="50"/>
        <v>1</v>
      </c>
      <c r="I91" s="11">
        <f t="shared" si="47"/>
        <v>-351222</v>
      </c>
      <c r="J91" s="4">
        <f t="shared" si="35"/>
        <v>35719</v>
      </c>
      <c r="K91" s="55">
        <f t="shared" si="48"/>
        <v>413134</v>
      </c>
      <c r="L91" s="98">
        <f t="shared" si="36"/>
        <v>-21969</v>
      </c>
      <c r="M91" s="4">
        <f t="shared" si="37"/>
        <v>-5375</v>
      </c>
      <c r="N91" s="55">
        <f t="shared" si="38"/>
        <v>10684</v>
      </c>
      <c r="P91" s="58">
        <f t="shared" si="51"/>
        <v>3.5888259287017471E-7</v>
      </c>
      <c r="Q91" s="59">
        <f t="shared" si="52"/>
        <v>1.1096757113557099</v>
      </c>
      <c r="R91" s="59">
        <f t="shared" si="53"/>
        <v>-40095.231695243368</v>
      </c>
      <c r="S91" s="163">
        <f t="shared" si="39"/>
        <v>35719</v>
      </c>
      <c r="T91" s="124"/>
      <c r="U91" s="123"/>
      <c r="V91" s="123"/>
      <c r="W91" s="123"/>
      <c r="X91" s="15"/>
    </row>
    <row r="92" spans="2:24" x14ac:dyDescent="0.25">
      <c r="B92" s="9">
        <v>88</v>
      </c>
      <c r="C92" s="22">
        <v>43973</v>
      </c>
      <c r="D92" s="9">
        <f t="shared" si="32"/>
        <v>287392</v>
      </c>
      <c r="E92" s="2">
        <f t="shared" si="33"/>
        <v>423994</v>
      </c>
      <c r="F92" s="67">
        <f t="shared" si="46"/>
        <v>11495.68</v>
      </c>
      <c r="G92" s="28">
        <f t="shared" si="49"/>
        <v>6.1016896758150398E-3</v>
      </c>
      <c r="H92" s="92">
        <f t="shared" si="50"/>
        <v>1</v>
      </c>
      <c r="I92" s="9">
        <f t="shared" si="47"/>
        <v>-374259</v>
      </c>
      <c r="J92" s="2">
        <f t="shared" si="35"/>
        <v>30820</v>
      </c>
      <c r="K92" s="50">
        <f t="shared" si="48"/>
        <v>423994</v>
      </c>
      <c r="L92" s="99">
        <f t="shared" si="36"/>
        <v>-23037</v>
      </c>
      <c r="M92" s="2">
        <f t="shared" si="37"/>
        <v>-4899</v>
      </c>
      <c r="N92" s="50">
        <f t="shared" si="38"/>
        <v>10860</v>
      </c>
      <c r="P92" s="57">
        <f t="shared" si="51"/>
        <v>3.5888259287017471E-7</v>
      </c>
      <c r="Q92" s="56">
        <f t="shared" si="52"/>
        <v>1.1197066095290837</v>
      </c>
      <c r="R92" s="56">
        <f t="shared" si="53"/>
        <v>-34850.868275719033</v>
      </c>
      <c r="S92" s="139">
        <f t="shared" si="39"/>
        <v>30820</v>
      </c>
      <c r="T92" s="57"/>
      <c r="U92" s="56"/>
      <c r="V92" s="56"/>
      <c r="W92" s="56"/>
      <c r="X92" s="16"/>
    </row>
    <row r="93" spans="2:24" x14ac:dyDescent="0.25">
      <c r="B93" s="11">
        <v>89</v>
      </c>
      <c r="C93" s="21">
        <v>43974</v>
      </c>
      <c r="D93" s="11">
        <f t="shared" si="32"/>
        <v>287392</v>
      </c>
      <c r="E93" s="4">
        <f t="shared" si="33"/>
        <v>435043</v>
      </c>
      <c r="F93" s="68">
        <f t="shared" si="46"/>
        <v>11495.68</v>
      </c>
      <c r="G93" s="27">
        <f t="shared" si="49"/>
        <v>6.1016896758150398E-3</v>
      </c>
      <c r="H93" s="91">
        <f t="shared" si="50"/>
        <v>1</v>
      </c>
      <c r="I93" s="11">
        <f t="shared" si="47"/>
        <v>-398381</v>
      </c>
      <c r="J93" s="4">
        <f t="shared" si="35"/>
        <v>26391</v>
      </c>
      <c r="K93" s="55">
        <f t="shared" si="48"/>
        <v>435043</v>
      </c>
      <c r="L93" s="98">
        <f t="shared" si="36"/>
        <v>-24122</v>
      </c>
      <c r="M93" s="4">
        <f t="shared" si="37"/>
        <v>-4429</v>
      </c>
      <c r="N93" s="55">
        <f t="shared" si="38"/>
        <v>11049</v>
      </c>
      <c r="P93" s="58">
        <f t="shared" si="51"/>
        <v>3.5888259287017471E-7</v>
      </c>
      <c r="Q93" s="59">
        <f t="shared" si="52"/>
        <v>1.1299533738733745</v>
      </c>
      <c r="R93" s="59">
        <f t="shared" si="53"/>
        <v>-30070.935923672572</v>
      </c>
      <c r="S93" s="163">
        <f t="shared" si="39"/>
        <v>26391</v>
      </c>
      <c r="T93" s="124"/>
      <c r="U93" s="123"/>
      <c r="V93" s="123"/>
      <c r="W93" s="123"/>
      <c r="X93" s="15"/>
    </row>
    <row r="94" spans="2:24" x14ac:dyDescent="0.25">
      <c r="B94" s="9">
        <v>90</v>
      </c>
      <c r="C94" s="22">
        <v>43975</v>
      </c>
      <c r="D94" s="9">
        <f t="shared" si="32"/>
        <v>287392</v>
      </c>
      <c r="E94" s="2">
        <f t="shared" si="33"/>
        <v>446294</v>
      </c>
      <c r="F94" s="67">
        <f t="shared" si="46"/>
        <v>11495.68</v>
      </c>
      <c r="G94" s="28">
        <f t="shared" si="49"/>
        <v>6.1016896758150398E-3</v>
      </c>
      <c r="H94" s="92">
        <f t="shared" si="50"/>
        <v>1</v>
      </c>
      <c r="I94" s="9">
        <f t="shared" si="47"/>
        <v>-423599</v>
      </c>
      <c r="J94" s="2">
        <f t="shared" si="35"/>
        <v>22420</v>
      </c>
      <c r="K94" s="50">
        <f t="shared" si="48"/>
        <v>446294</v>
      </c>
      <c r="L94" s="99">
        <f t="shared" si="36"/>
        <v>-25218</v>
      </c>
      <c r="M94" s="2">
        <f t="shared" si="37"/>
        <v>-3971</v>
      </c>
      <c r="N94" s="50">
        <f t="shared" si="38"/>
        <v>11251</v>
      </c>
      <c r="P94" s="57">
        <f t="shared" si="51"/>
        <v>3.5888259287017471E-7</v>
      </c>
      <c r="Q94" s="56">
        <f t="shared" si="52"/>
        <v>1.1404245363242147</v>
      </c>
      <c r="R94" s="56">
        <f t="shared" si="53"/>
        <v>-25749.58046598452</v>
      </c>
      <c r="S94" s="139">
        <f t="shared" si="39"/>
        <v>22420</v>
      </c>
      <c r="T94" s="57"/>
      <c r="U94" s="56"/>
      <c r="V94" s="56"/>
      <c r="W94" s="56"/>
      <c r="X94" s="16"/>
    </row>
    <row r="95" spans="2:24" x14ac:dyDescent="0.25">
      <c r="B95" s="11">
        <v>91</v>
      </c>
      <c r="C95" s="21">
        <v>43976</v>
      </c>
      <c r="D95" s="11">
        <f t="shared" si="32"/>
        <v>287392</v>
      </c>
      <c r="E95" s="4">
        <f t="shared" si="33"/>
        <v>457760</v>
      </c>
      <c r="F95" s="68">
        <f t="shared" si="46"/>
        <v>11495.68</v>
      </c>
      <c r="G95" s="27">
        <f t="shared" si="49"/>
        <v>6.1016896758150398E-3</v>
      </c>
      <c r="H95" s="91">
        <f t="shared" si="50"/>
        <v>1</v>
      </c>
      <c r="I95" s="11">
        <f t="shared" si="47"/>
        <v>-449920</v>
      </c>
      <c r="J95" s="4">
        <f t="shared" si="35"/>
        <v>18891</v>
      </c>
      <c r="K95" s="55">
        <f t="shared" si="48"/>
        <v>457760</v>
      </c>
      <c r="L95" s="98">
        <f t="shared" si="36"/>
        <v>-26321</v>
      </c>
      <c r="M95" s="4">
        <f t="shared" si="37"/>
        <v>-3529</v>
      </c>
      <c r="N95" s="55">
        <f t="shared" si="38"/>
        <v>11466</v>
      </c>
      <c r="P95" s="58">
        <f t="shared" si="51"/>
        <v>3.5888259287017471E-7</v>
      </c>
      <c r="Q95" s="59">
        <f t="shared" si="52"/>
        <v>1.1511286288172371</v>
      </c>
      <c r="R95" s="59">
        <f t="shared" si="53"/>
        <v>-21875.093556415934</v>
      </c>
      <c r="S95" s="163">
        <f t="shared" si="39"/>
        <v>18891</v>
      </c>
      <c r="T95" s="124"/>
      <c r="U95" s="123"/>
      <c r="V95" s="123"/>
      <c r="W95" s="123"/>
      <c r="X95" s="15"/>
    </row>
    <row r="96" spans="2:24" x14ac:dyDescent="0.25">
      <c r="B96" s="9">
        <v>92</v>
      </c>
      <c r="C96" s="22">
        <v>43977</v>
      </c>
      <c r="D96" s="9">
        <f t="shared" si="32"/>
        <v>287392</v>
      </c>
      <c r="E96" s="2">
        <f t="shared" si="33"/>
        <v>469454</v>
      </c>
      <c r="F96" s="67">
        <f t="shared" si="46"/>
        <v>11495.68</v>
      </c>
      <c r="G96" s="28">
        <f t="shared" si="49"/>
        <v>6.1016896758150398E-3</v>
      </c>
      <c r="H96" s="92">
        <f t="shared" si="50"/>
        <v>1</v>
      </c>
      <c r="I96" s="9">
        <f t="shared" si="47"/>
        <v>-477347</v>
      </c>
      <c r="J96" s="2">
        <f t="shared" si="35"/>
        <v>15784</v>
      </c>
      <c r="K96" s="50">
        <f t="shared" si="48"/>
        <v>469454</v>
      </c>
      <c r="L96" s="99">
        <f t="shared" si="36"/>
        <v>-27427</v>
      </c>
      <c r="M96" s="2">
        <f t="shared" si="37"/>
        <v>-3107</v>
      </c>
      <c r="N96" s="50">
        <f t="shared" si="38"/>
        <v>11694</v>
      </c>
      <c r="P96" s="57">
        <f t="shared" si="51"/>
        <v>3.5888259287017471E-7</v>
      </c>
      <c r="Q96" s="56">
        <f t="shared" si="52"/>
        <v>1.1620741832880748</v>
      </c>
      <c r="R96" s="56">
        <f t="shared" si="53"/>
        <v>-18431.864066648235</v>
      </c>
      <c r="S96" s="139">
        <f t="shared" si="39"/>
        <v>15784</v>
      </c>
      <c r="T96" s="57"/>
      <c r="U96" s="56"/>
      <c r="V96" s="56"/>
      <c r="W96" s="56"/>
      <c r="X96" s="16"/>
    </row>
    <row r="97" spans="2:24" x14ac:dyDescent="0.25">
      <c r="B97" s="11">
        <v>93</v>
      </c>
      <c r="C97" s="21">
        <v>43978</v>
      </c>
      <c r="D97" s="11">
        <f t="shared" si="32"/>
        <v>287392</v>
      </c>
      <c r="E97" s="4">
        <f t="shared" si="33"/>
        <v>481389</v>
      </c>
      <c r="F97" s="68">
        <f t="shared" ref="F97:F128" si="54">D97*P$17</f>
        <v>11495.68</v>
      </c>
      <c r="G97" s="27">
        <f t="shared" si="49"/>
        <v>6.1016896758150398E-3</v>
      </c>
      <c r="H97" s="91">
        <f t="shared" si="50"/>
        <v>1</v>
      </c>
      <c r="I97" s="11">
        <f t="shared" ref="I97:I128" si="55">INT((S$17*K97+I96)/(1+R$17*J97))</f>
        <v>-505879</v>
      </c>
      <c r="J97" s="4">
        <f t="shared" si="35"/>
        <v>13073</v>
      </c>
      <c r="K97" s="55">
        <f t="shared" ref="K97:K128" si="56">INT((Q$17*J97+K96)/(1+P$17+S$17))</f>
        <v>481389</v>
      </c>
      <c r="L97" s="98">
        <f t="shared" si="36"/>
        <v>-28532</v>
      </c>
      <c r="M97" s="4">
        <f t="shared" si="37"/>
        <v>-2711</v>
      </c>
      <c r="N97" s="55">
        <f t="shared" si="38"/>
        <v>11935</v>
      </c>
      <c r="P97" s="58">
        <f t="shared" si="51"/>
        <v>3.5888259287017471E-7</v>
      </c>
      <c r="Q97" s="59">
        <f t="shared" si="52"/>
        <v>1.1732697316723601</v>
      </c>
      <c r="R97" s="59">
        <f t="shared" si="53"/>
        <v>-15400.378086283188</v>
      </c>
      <c r="S97" s="163">
        <f t="shared" si="39"/>
        <v>13073</v>
      </c>
      <c r="T97" s="124"/>
      <c r="U97" s="123"/>
      <c r="V97" s="123"/>
      <c r="W97" s="123"/>
      <c r="X97" s="15"/>
    </row>
    <row r="98" spans="2:24" x14ac:dyDescent="0.25">
      <c r="B98" s="9">
        <v>94</v>
      </c>
      <c r="C98" s="22">
        <v>43979</v>
      </c>
      <c r="D98" s="9">
        <f t="shared" ref="D98:D161" si="57">D97+IF(M98&gt;0,M98,0)</f>
        <v>287392</v>
      </c>
      <c r="E98" s="2">
        <f t="shared" ref="E98:E161" si="58">E97+IF(N98&gt;0,N98,0)</f>
        <v>493578</v>
      </c>
      <c r="F98" s="67">
        <f t="shared" si="54"/>
        <v>11495.68</v>
      </c>
      <c r="G98" s="28">
        <f t="shared" si="49"/>
        <v>6.1016896758150398E-3</v>
      </c>
      <c r="H98" s="92">
        <f t="shared" si="50"/>
        <v>1</v>
      </c>
      <c r="I98" s="9">
        <f t="shared" si="55"/>
        <v>-535512</v>
      </c>
      <c r="J98" s="2">
        <f t="shared" ref="J98:J161" si="59">S98</f>
        <v>10731</v>
      </c>
      <c r="K98" s="50">
        <f t="shared" si="56"/>
        <v>493578</v>
      </c>
      <c r="L98" s="99">
        <f t="shared" ref="L98:L161" si="60">I98-I97</f>
        <v>-29633</v>
      </c>
      <c r="M98" s="2">
        <f t="shared" ref="M98:M161" si="61">J98-J97</f>
        <v>-2342</v>
      </c>
      <c r="N98" s="50">
        <f t="shared" ref="N98:N161" si="62">K98-K97</f>
        <v>12189</v>
      </c>
      <c r="P98" s="57">
        <f t="shared" si="51"/>
        <v>3.5888259287017471E-7</v>
      </c>
      <c r="Q98" s="56">
        <f t="shared" si="52"/>
        <v>1.1847245211686377</v>
      </c>
      <c r="R98" s="56">
        <f t="shared" si="53"/>
        <v>-12755.2675318031</v>
      </c>
      <c r="S98" s="139">
        <f t="shared" ref="S98:S161" si="63">INT(((-Q98+SQRT((Q98^2)-(4*P98*R98)))/(2*P98)))</f>
        <v>10731</v>
      </c>
      <c r="T98" s="57"/>
      <c r="U98" s="56"/>
      <c r="V98" s="56"/>
      <c r="W98" s="56"/>
      <c r="X98" s="16"/>
    </row>
    <row r="99" spans="2:24" x14ac:dyDescent="0.25">
      <c r="B99" s="11">
        <v>95</v>
      </c>
      <c r="C99" s="21">
        <v>43980</v>
      </c>
      <c r="D99" s="11">
        <f t="shared" si="57"/>
        <v>287392</v>
      </c>
      <c r="E99" s="4">
        <f t="shared" si="58"/>
        <v>506034</v>
      </c>
      <c r="F99" s="68">
        <f t="shared" si="54"/>
        <v>11495.68</v>
      </c>
      <c r="G99" s="27">
        <f t="shared" si="49"/>
        <v>6.1016896758150398E-3</v>
      </c>
      <c r="H99" s="91">
        <f t="shared" si="50"/>
        <v>1</v>
      </c>
      <c r="I99" s="11">
        <f t="shared" si="55"/>
        <v>-566241</v>
      </c>
      <c r="J99" s="4">
        <f t="shared" si="59"/>
        <v>8728</v>
      </c>
      <c r="K99" s="55">
        <f t="shared" si="56"/>
        <v>506034</v>
      </c>
      <c r="L99" s="98">
        <f t="shared" si="60"/>
        <v>-30729</v>
      </c>
      <c r="M99" s="4">
        <f t="shared" si="61"/>
        <v>-2003</v>
      </c>
      <c r="N99" s="55">
        <f t="shared" si="62"/>
        <v>12456</v>
      </c>
      <c r="P99" s="58">
        <f t="shared" si="51"/>
        <v>3.5888259287017471E-7</v>
      </c>
      <c r="Q99" s="59">
        <f t="shared" si="52"/>
        <v>1.1964470837125403</v>
      </c>
      <c r="R99" s="59">
        <f t="shared" si="53"/>
        <v>-10470.188624170356</v>
      </c>
      <c r="S99" s="163">
        <f t="shared" si="63"/>
        <v>8728</v>
      </c>
      <c r="T99" s="124"/>
      <c r="U99" s="123"/>
      <c r="V99" s="123"/>
      <c r="W99" s="123"/>
      <c r="X99" s="15"/>
    </row>
    <row r="100" spans="2:24" x14ac:dyDescent="0.25">
      <c r="B100" s="9">
        <v>96</v>
      </c>
      <c r="C100" s="22">
        <v>43981</v>
      </c>
      <c r="D100" s="9">
        <f t="shared" si="57"/>
        <v>287392</v>
      </c>
      <c r="E100" s="2">
        <f t="shared" si="58"/>
        <v>518769</v>
      </c>
      <c r="F100" s="67">
        <f t="shared" si="54"/>
        <v>11495.68</v>
      </c>
      <c r="G100" s="28">
        <f t="shared" si="49"/>
        <v>6.1016896758150398E-3</v>
      </c>
      <c r="H100" s="92">
        <f t="shared" si="50"/>
        <v>1</v>
      </c>
      <c r="I100" s="9">
        <f t="shared" si="55"/>
        <v>-598059</v>
      </c>
      <c r="J100" s="2">
        <f t="shared" si="59"/>
        <v>7032</v>
      </c>
      <c r="K100" s="50">
        <f t="shared" si="56"/>
        <v>518769</v>
      </c>
      <c r="L100" s="99">
        <f t="shared" si="60"/>
        <v>-31818</v>
      </c>
      <c r="M100" s="2">
        <f t="shared" si="61"/>
        <v>-1696</v>
      </c>
      <c r="N100" s="50">
        <f t="shared" si="62"/>
        <v>12735</v>
      </c>
      <c r="P100" s="57">
        <f t="shared" si="51"/>
        <v>3.5888259287017471E-7</v>
      </c>
      <c r="Q100" s="56">
        <f t="shared" si="52"/>
        <v>1.2084466665026121</v>
      </c>
      <c r="R100" s="56">
        <f t="shared" si="53"/>
        <v>-8515.8704977876114</v>
      </c>
      <c r="S100" s="139">
        <f t="shared" si="63"/>
        <v>7032</v>
      </c>
      <c r="T100" s="57"/>
      <c r="U100" s="56"/>
      <c r="V100" s="56"/>
      <c r="W100" s="56"/>
      <c r="X100" s="16"/>
    </row>
    <row r="101" spans="2:24" x14ac:dyDescent="0.25">
      <c r="B101" s="11">
        <v>97</v>
      </c>
      <c r="C101" s="21">
        <v>43982</v>
      </c>
      <c r="D101" s="11">
        <f t="shared" si="57"/>
        <v>287392</v>
      </c>
      <c r="E101" s="4">
        <f t="shared" si="58"/>
        <v>531795</v>
      </c>
      <c r="F101" s="68">
        <f t="shared" si="54"/>
        <v>11495.68</v>
      </c>
      <c r="G101" s="27">
        <f t="shared" si="49"/>
        <v>6.1016896758150398E-3</v>
      </c>
      <c r="H101" s="91">
        <f t="shared" si="50"/>
        <v>1</v>
      </c>
      <c r="I101" s="11">
        <f t="shared" si="55"/>
        <v>-630959</v>
      </c>
      <c r="J101" s="4">
        <f t="shared" si="59"/>
        <v>5611</v>
      </c>
      <c r="K101" s="55">
        <f t="shared" si="56"/>
        <v>531795</v>
      </c>
      <c r="L101" s="98">
        <f t="shared" si="60"/>
        <v>-32900</v>
      </c>
      <c r="M101" s="4">
        <f t="shared" si="61"/>
        <v>-1421</v>
      </c>
      <c r="N101" s="55">
        <f t="shared" si="62"/>
        <v>13026</v>
      </c>
      <c r="P101" s="58">
        <f t="shared" si="51"/>
        <v>3.5888259287017471E-7</v>
      </c>
      <c r="Q101" s="59">
        <f t="shared" si="52"/>
        <v>1.2207324931672321</v>
      </c>
      <c r="R101" s="59">
        <f t="shared" si="53"/>
        <v>-6861.0908960177003</v>
      </c>
      <c r="S101" s="163">
        <f t="shared" si="63"/>
        <v>5611</v>
      </c>
      <c r="T101" s="124"/>
      <c r="U101" s="123"/>
      <c r="V101" s="123"/>
      <c r="W101" s="123"/>
      <c r="X101" s="15"/>
    </row>
    <row r="102" spans="2:24" x14ac:dyDescent="0.25">
      <c r="B102" s="9">
        <v>98</v>
      </c>
      <c r="C102" s="22">
        <v>43983</v>
      </c>
      <c r="D102" s="9">
        <f t="shared" si="57"/>
        <v>287392</v>
      </c>
      <c r="E102" s="2">
        <f t="shared" si="58"/>
        <v>545123</v>
      </c>
      <c r="F102" s="67">
        <f t="shared" si="54"/>
        <v>11495.68</v>
      </c>
      <c r="G102" s="28">
        <f t="shared" si="49"/>
        <v>6.1016896758150398E-3</v>
      </c>
      <c r="H102" s="92">
        <f t="shared" si="50"/>
        <v>1</v>
      </c>
      <c r="I102" s="9">
        <f t="shared" si="55"/>
        <v>-664933</v>
      </c>
      <c r="J102" s="2">
        <f t="shared" si="59"/>
        <v>4433</v>
      </c>
      <c r="K102" s="50">
        <f t="shared" si="56"/>
        <v>545123</v>
      </c>
      <c r="L102" s="99">
        <f t="shared" si="60"/>
        <v>-33974</v>
      </c>
      <c r="M102" s="2">
        <f t="shared" si="61"/>
        <v>-1178</v>
      </c>
      <c r="N102" s="50">
        <f t="shared" si="62"/>
        <v>13328</v>
      </c>
      <c r="P102" s="57">
        <f t="shared" si="51"/>
        <v>3.5888259287017471E-7</v>
      </c>
      <c r="Q102" s="56">
        <f t="shared" si="52"/>
        <v>1.2333137873347788</v>
      </c>
      <c r="R102" s="56">
        <f t="shared" si="53"/>
        <v>-5474.6275622234525</v>
      </c>
      <c r="S102" s="139">
        <f t="shared" si="63"/>
        <v>4433</v>
      </c>
      <c r="T102" s="57"/>
      <c r="U102" s="56"/>
      <c r="V102" s="56"/>
      <c r="W102" s="56"/>
      <c r="X102" s="16"/>
    </row>
    <row r="103" spans="2:24" x14ac:dyDescent="0.25">
      <c r="B103" s="11">
        <v>99</v>
      </c>
      <c r="C103" s="21">
        <v>43984</v>
      </c>
      <c r="D103" s="11">
        <f t="shared" si="57"/>
        <v>287392</v>
      </c>
      <c r="E103" s="4">
        <f t="shared" si="58"/>
        <v>558766</v>
      </c>
      <c r="F103" s="68">
        <f t="shared" si="54"/>
        <v>11495.68</v>
      </c>
      <c r="G103" s="27">
        <f t="shared" si="49"/>
        <v>6.1016896758150398E-3</v>
      </c>
      <c r="H103" s="91">
        <f t="shared" si="50"/>
        <v>1</v>
      </c>
      <c r="I103" s="11">
        <f t="shared" si="55"/>
        <v>-699975</v>
      </c>
      <c r="J103" s="4">
        <f t="shared" si="59"/>
        <v>3467</v>
      </c>
      <c r="K103" s="55">
        <f t="shared" si="56"/>
        <v>558766</v>
      </c>
      <c r="L103" s="98">
        <f t="shared" si="60"/>
        <v>-35042</v>
      </c>
      <c r="M103" s="4">
        <f t="shared" si="61"/>
        <v>-966</v>
      </c>
      <c r="N103" s="55">
        <f t="shared" si="62"/>
        <v>13643</v>
      </c>
      <c r="P103" s="58">
        <f t="shared" si="51"/>
        <v>3.5888259287017471E-7</v>
      </c>
      <c r="Q103" s="59">
        <f t="shared" si="52"/>
        <v>1.2461993914320102</v>
      </c>
      <c r="R103" s="59">
        <f t="shared" si="53"/>
        <v>-4325.2582397676997</v>
      </c>
      <c r="S103" s="163">
        <f t="shared" si="63"/>
        <v>3467</v>
      </c>
      <c r="T103" s="124"/>
      <c r="U103" s="123"/>
      <c r="V103" s="123"/>
      <c r="W103" s="123"/>
      <c r="X103" s="15"/>
    </row>
    <row r="104" spans="2:24" x14ac:dyDescent="0.25">
      <c r="B104" s="9">
        <v>100</v>
      </c>
      <c r="C104" s="22">
        <v>43985</v>
      </c>
      <c r="D104" s="9">
        <f t="shared" si="57"/>
        <v>287392</v>
      </c>
      <c r="E104" s="2">
        <f t="shared" si="58"/>
        <v>572734</v>
      </c>
      <c r="F104" s="67">
        <f t="shared" si="54"/>
        <v>11495.68</v>
      </c>
      <c r="G104" s="28">
        <f t="shared" si="49"/>
        <v>6.1016896758150398E-3</v>
      </c>
      <c r="H104" s="92">
        <f t="shared" si="50"/>
        <v>1</v>
      </c>
      <c r="I104" s="9">
        <f t="shared" si="55"/>
        <v>-736081</v>
      </c>
      <c r="J104" s="2">
        <f t="shared" si="59"/>
        <v>2683</v>
      </c>
      <c r="K104" s="50">
        <f t="shared" si="56"/>
        <v>572734</v>
      </c>
      <c r="L104" s="99">
        <f t="shared" si="60"/>
        <v>-36106</v>
      </c>
      <c r="M104" s="2">
        <f t="shared" si="61"/>
        <v>-784</v>
      </c>
      <c r="N104" s="50">
        <f t="shared" si="62"/>
        <v>13968</v>
      </c>
      <c r="P104" s="57">
        <f t="shared" si="51"/>
        <v>3.5888259287017471E-7</v>
      </c>
      <c r="Q104" s="56">
        <f t="shared" si="52"/>
        <v>1.2593985526574705</v>
      </c>
      <c r="R104" s="56">
        <f t="shared" si="53"/>
        <v>-3382.7363675331862</v>
      </c>
      <c r="S104" s="139">
        <f t="shared" si="63"/>
        <v>2683</v>
      </c>
      <c r="T104" s="57"/>
      <c r="U104" s="56"/>
      <c r="V104" s="56"/>
      <c r="W104" s="56"/>
      <c r="X104" s="16"/>
    </row>
    <row r="105" spans="2:24" x14ac:dyDescent="0.25">
      <c r="B105" s="11">
        <v>101</v>
      </c>
      <c r="C105" s="21">
        <v>43986</v>
      </c>
      <c r="D105" s="11">
        <f t="shared" si="57"/>
        <v>287392</v>
      </c>
      <c r="E105" s="4">
        <f t="shared" si="58"/>
        <v>587038</v>
      </c>
      <c r="F105" s="68">
        <f t="shared" si="54"/>
        <v>11495.68</v>
      </c>
      <c r="G105" s="27">
        <f t="shared" si="49"/>
        <v>6.1016896758150398E-3</v>
      </c>
      <c r="H105" s="91">
        <f t="shared" si="50"/>
        <v>1</v>
      </c>
      <c r="I105" s="11">
        <f t="shared" si="55"/>
        <v>-773248</v>
      </c>
      <c r="J105" s="4">
        <f t="shared" si="59"/>
        <v>2055</v>
      </c>
      <c r="K105" s="55">
        <f t="shared" si="56"/>
        <v>587038</v>
      </c>
      <c r="L105" s="98">
        <f t="shared" si="60"/>
        <v>-37167</v>
      </c>
      <c r="M105" s="4">
        <f t="shared" si="61"/>
        <v>-628</v>
      </c>
      <c r="N105" s="55">
        <f t="shared" si="62"/>
        <v>14304</v>
      </c>
      <c r="P105" s="58">
        <f t="shared" si="51"/>
        <v>3.5888259287017471E-7</v>
      </c>
      <c r="Q105" s="59">
        <f t="shared" si="52"/>
        <v>1.2729208051306631</v>
      </c>
      <c r="R105" s="59">
        <f t="shared" si="53"/>
        <v>-2617.791079922567</v>
      </c>
      <c r="S105" s="163">
        <f t="shared" si="63"/>
        <v>2055</v>
      </c>
      <c r="T105" s="124"/>
      <c r="U105" s="123"/>
      <c r="V105" s="123"/>
      <c r="W105" s="123"/>
      <c r="X105" s="15"/>
    </row>
    <row r="106" spans="2:24" x14ac:dyDescent="0.25">
      <c r="B106" s="9">
        <v>102</v>
      </c>
      <c r="C106" s="22">
        <v>43987</v>
      </c>
      <c r="D106" s="9">
        <f t="shared" si="57"/>
        <v>287392</v>
      </c>
      <c r="E106" s="2">
        <f t="shared" si="58"/>
        <v>601689</v>
      </c>
      <c r="F106" s="67">
        <f t="shared" si="54"/>
        <v>11495.68</v>
      </c>
      <c r="G106" s="28">
        <f t="shared" si="49"/>
        <v>6.1016896758150398E-3</v>
      </c>
      <c r="H106" s="92">
        <f t="shared" si="50"/>
        <v>1</v>
      </c>
      <c r="I106" s="9">
        <f t="shared" si="55"/>
        <v>-811477</v>
      </c>
      <c r="J106" s="2">
        <f t="shared" si="59"/>
        <v>1557</v>
      </c>
      <c r="K106" s="50">
        <f t="shared" si="56"/>
        <v>601689</v>
      </c>
      <c r="L106" s="99">
        <f t="shared" si="60"/>
        <v>-38229</v>
      </c>
      <c r="M106" s="2">
        <f t="shared" si="61"/>
        <v>-498</v>
      </c>
      <c r="N106" s="50">
        <f t="shared" si="62"/>
        <v>14651</v>
      </c>
      <c r="P106" s="57">
        <f t="shared" si="51"/>
        <v>3.5888259287017471E-7</v>
      </c>
      <c r="Q106" s="56">
        <f t="shared" si="52"/>
        <v>1.2867746336468904</v>
      </c>
      <c r="R106" s="56">
        <f t="shared" si="53"/>
        <v>-2005.0542934181419</v>
      </c>
      <c r="S106" s="139">
        <f t="shared" si="63"/>
        <v>1557</v>
      </c>
      <c r="T106" s="57"/>
      <c r="U106" s="56"/>
      <c r="V106" s="56"/>
      <c r="W106" s="56"/>
      <c r="X106" s="16"/>
    </row>
    <row r="107" spans="2:24" x14ac:dyDescent="0.25">
      <c r="B107" s="11">
        <v>103</v>
      </c>
      <c r="C107" s="21">
        <v>43988</v>
      </c>
      <c r="D107" s="11">
        <f t="shared" si="57"/>
        <v>287392</v>
      </c>
      <c r="E107" s="4">
        <f t="shared" si="58"/>
        <v>616698</v>
      </c>
      <c r="F107" s="68">
        <f t="shared" si="54"/>
        <v>11495.68</v>
      </c>
      <c r="G107" s="27">
        <f t="shared" si="49"/>
        <v>6.1016896758150398E-3</v>
      </c>
      <c r="H107" s="91">
        <f t="shared" si="50"/>
        <v>1</v>
      </c>
      <c r="I107" s="11">
        <f t="shared" si="55"/>
        <v>-850770</v>
      </c>
      <c r="J107" s="4">
        <f t="shared" si="59"/>
        <v>1167</v>
      </c>
      <c r="K107" s="55">
        <f t="shared" si="56"/>
        <v>616698</v>
      </c>
      <c r="L107" s="98">
        <f t="shared" si="60"/>
        <v>-39293</v>
      </c>
      <c r="M107" s="4">
        <f t="shared" si="61"/>
        <v>-390</v>
      </c>
      <c r="N107" s="55">
        <f t="shared" si="62"/>
        <v>15009</v>
      </c>
      <c r="P107" s="58">
        <f t="shared" si="51"/>
        <v>3.5888259287017471E-7</v>
      </c>
      <c r="Q107" s="59">
        <f t="shared" si="52"/>
        <v>1.3009699535272767</v>
      </c>
      <c r="R107" s="59">
        <f t="shared" si="53"/>
        <v>-1519.1579245022126</v>
      </c>
      <c r="S107" s="163">
        <f t="shared" si="63"/>
        <v>1167</v>
      </c>
      <c r="T107" s="124"/>
      <c r="U107" s="123"/>
      <c r="V107" s="123"/>
      <c r="W107" s="123"/>
      <c r="X107" s="15"/>
    </row>
    <row r="108" spans="2:24" x14ac:dyDescent="0.25">
      <c r="B108" s="9">
        <v>104</v>
      </c>
      <c r="C108" s="22">
        <v>43989</v>
      </c>
      <c r="D108" s="9">
        <f t="shared" si="57"/>
        <v>287392</v>
      </c>
      <c r="E108" s="2">
        <f t="shared" si="58"/>
        <v>632075</v>
      </c>
      <c r="F108" s="67">
        <f t="shared" si="54"/>
        <v>11495.68</v>
      </c>
      <c r="G108" s="28">
        <f t="shared" si="49"/>
        <v>6.1016896758150398E-3</v>
      </c>
      <c r="H108" s="92">
        <f t="shared" si="50"/>
        <v>1</v>
      </c>
      <c r="I108" s="9">
        <f t="shared" si="55"/>
        <v>-891133</v>
      </c>
      <c r="J108" s="2">
        <f t="shared" si="59"/>
        <v>865</v>
      </c>
      <c r="K108" s="50">
        <f t="shared" si="56"/>
        <v>632075</v>
      </c>
      <c r="L108" s="99">
        <f t="shared" si="60"/>
        <v>-40363</v>
      </c>
      <c r="M108" s="2">
        <f t="shared" si="61"/>
        <v>-302</v>
      </c>
      <c r="N108" s="50">
        <f t="shared" si="62"/>
        <v>15377</v>
      </c>
      <c r="P108" s="57">
        <f t="shared" si="51"/>
        <v>3.5888259287017471E-7</v>
      </c>
      <c r="Q108" s="56">
        <f t="shared" si="52"/>
        <v>1.3155156071985803</v>
      </c>
      <c r="R108" s="56">
        <f t="shared" si="53"/>
        <v>-1138.6366717367259</v>
      </c>
      <c r="S108" s="139">
        <f t="shared" si="63"/>
        <v>865</v>
      </c>
      <c r="T108" s="57"/>
      <c r="U108" s="56"/>
      <c r="V108" s="56"/>
      <c r="W108" s="56"/>
      <c r="X108" s="16"/>
    </row>
    <row r="109" spans="2:24" x14ac:dyDescent="0.25">
      <c r="B109" s="11">
        <v>105</v>
      </c>
      <c r="C109" s="21">
        <v>43990</v>
      </c>
      <c r="D109" s="11">
        <f t="shared" si="57"/>
        <v>287392</v>
      </c>
      <c r="E109" s="4">
        <f t="shared" si="58"/>
        <v>647831</v>
      </c>
      <c r="F109" s="68">
        <f t="shared" si="54"/>
        <v>11495.68</v>
      </c>
      <c r="G109" s="27">
        <f t="shared" si="49"/>
        <v>6.1016896758150398E-3</v>
      </c>
      <c r="H109" s="91">
        <f t="shared" si="50"/>
        <v>1</v>
      </c>
      <c r="I109" s="11">
        <f t="shared" si="55"/>
        <v>-932575</v>
      </c>
      <c r="J109" s="4">
        <f t="shared" si="59"/>
        <v>634</v>
      </c>
      <c r="K109" s="55">
        <f t="shared" si="56"/>
        <v>647831</v>
      </c>
      <c r="L109" s="98">
        <f t="shared" si="60"/>
        <v>-41442</v>
      </c>
      <c r="M109" s="4">
        <f t="shared" si="61"/>
        <v>-231</v>
      </c>
      <c r="N109" s="55">
        <f t="shared" si="62"/>
        <v>15756</v>
      </c>
      <c r="P109" s="58">
        <f t="shared" si="51"/>
        <v>3.5888259287017471E-7</v>
      </c>
      <c r="Q109" s="59">
        <f t="shared" si="52"/>
        <v>1.3304211287803045</v>
      </c>
      <c r="R109" s="59">
        <f t="shared" si="53"/>
        <v>-843.97662472345144</v>
      </c>
      <c r="S109" s="163">
        <f t="shared" si="63"/>
        <v>634</v>
      </c>
      <c r="T109" s="124"/>
      <c r="U109" s="123"/>
      <c r="V109" s="123"/>
      <c r="W109" s="123"/>
      <c r="X109" s="15"/>
    </row>
    <row r="110" spans="2:24" x14ac:dyDescent="0.25">
      <c r="B110" s="9">
        <v>106</v>
      </c>
      <c r="C110" s="22">
        <v>43991</v>
      </c>
      <c r="D110" s="9">
        <f t="shared" si="57"/>
        <v>287392</v>
      </c>
      <c r="E110" s="2">
        <f t="shared" si="58"/>
        <v>663976</v>
      </c>
      <c r="F110" s="67">
        <f t="shared" si="54"/>
        <v>11495.68</v>
      </c>
      <c r="G110" s="28">
        <f t="shared" si="49"/>
        <v>6.1016896758150398E-3</v>
      </c>
      <c r="H110" s="92">
        <f t="shared" si="50"/>
        <v>1</v>
      </c>
      <c r="I110" s="9">
        <f t="shared" si="55"/>
        <v>-975108</v>
      </c>
      <c r="J110" s="2">
        <f t="shared" si="59"/>
        <v>459</v>
      </c>
      <c r="K110" s="50">
        <f t="shared" si="56"/>
        <v>663976</v>
      </c>
      <c r="L110" s="99">
        <f t="shared" si="60"/>
        <v>-42533</v>
      </c>
      <c r="M110" s="2">
        <f t="shared" si="61"/>
        <v>-175</v>
      </c>
      <c r="N110" s="50">
        <f t="shared" si="62"/>
        <v>16145</v>
      </c>
      <c r="P110" s="57">
        <f t="shared" si="51"/>
        <v>3.5888259287017471E-7</v>
      </c>
      <c r="Q110" s="56">
        <f t="shared" si="52"/>
        <v>1.3456960759621186</v>
      </c>
      <c r="R110" s="56">
        <f t="shared" si="53"/>
        <v>-618.59095962389392</v>
      </c>
      <c r="S110" s="139">
        <f t="shared" si="63"/>
        <v>459</v>
      </c>
      <c r="T110" s="57"/>
      <c r="U110" s="56"/>
      <c r="V110" s="56"/>
      <c r="W110" s="56"/>
      <c r="X110" s="16"/>
    </row>
    <row r="111" spans="2:24" x14ac:dyDescent="0.25">
      <c r="B111" s="11">
        <v>107</v>
      </c>
      <c r="C111" s="21">
        <v>43992</v>
      </c>
      <c r="D111" s="11">
        <f t="shared" si="57"/>
        <v>287392</v>
      </c>
      <c r="E111" s="4">
        <f t="shared" si="58"/>
        <v>680521</v>
      </c>
      <c r="F111" s="68">
        <f t="shared" si="54"/>
        <v>11495.68</v>
      </c>
      <c r="G111" s="27">
        <f t="shared" si="49"/>
        <v>6.1016896758150398E-3</v>
      </c>
      <c r="H111" s="91">
        <f t="shared" si="50"/>
        <v>1</v>
      </c>
      <c r="I111" s="11">
        <f t="shared" si="55"/>
        <v>-1018747</v>
      </c>
      <c r="J111" s="4">
        <f t="shared" si="59"/>
        <v>328</v>
      </c>
      <c r="K111" s="55">
        <f t="shared" si="56"/>
        <v>680521</v>
      </c>
      <c r="L111" s="98">
        <f t="shared" si="60"/>
        <v>-43639</v>
      </c>
      <c r="M111" s="4">
        <f t="shared" si="61"/>
        <v>-131</v>
      </c>
      <c r="N111" s="55">
        <f t="shared" si="62"/>
        <v>16545</v>
      </c>
      <c r="P111" s="58">
        <f t="shared" si="51"/>
        <v>3.5888259287017471E-7</v>
      </c>
      <c r="Q111" s="59">
        <f t="shared" si="52"/>
        <v>1.3613503404949818</v>
      </c>
      <c r="R111" s="59">
        <f t="shared" si="53"/>
        <v>-447.84424363938064</v>
      </c>
      <c r="S111" s="163">
        <f t="shared" si="63"/>
        <v>328</v>
      </c>
      <c r="T111" s="124"/>
      <c r="U111" s="123"/>
      <c r="V111" s="123"/>
      <c r="W111" s="123"/>
      <c r="X111" s="15"/>
    </row>
    <row r="112" spans="2:24" x14ac:dyDescent="0.25">
      <c r="B112" s="9">
        <v>108</v>
      </c>
      <c r="C112" s="22">
        <v>43993</v>
      </c>
      <c r="D112" s="9">
        <f t="shared" si="57"/>
        <v>287392</v>
      </c>
      <c r="E112" s="2">
        <f t="shared" si="58"/>
        <v>697476</v>
      </c>
      <c r="F112" s="67">
        <f t="shared" si="54"/>
        <v>11495.68</v>
      </c>
      <c r="G112" s="28">
        <f t="shared" si="49"/>
        <v>6.1016896758150398E-3</v>
      </c>
      <c r="H112" s="92">
        <f t="shared" si="50"/>
        <v>1</v>
      </c>
      <c r="I112" s="9">
        <f t="shared" si="55"/>
        <v>-1063508</v>
      </c>
      <c r="J112" s="2">
        <f t="shared" si="59"/>
        <v>232</v>
      </c>
      <c r="K112" s="50">
        <f t="shared" si="56"/>
        <v>697476</v>
      </c>
      <c r="L112" s="99">
        <f t="shared" si="60"/>
        <v>-44761</v>
      </c>
      <c r="M112" s="2">
        <f t="shared" si="61"/>
        <v>-96</v>
      </c>
      <c r="N112" s="50">
        <f t="shared" si="62"/>
        <v>16955</v>
      </c>
      <c r="P112" s="57">
        <f t="shared" si="51"/>
        <v>3.5888259287017471E-7</v>
      </c>
      <c r="Q112" s="56">
        <f t="shared" si="52"/>
        <v>1.3773938377000192</v>
      </c>
      <c r="R112" s="56">
        <f t="shared" si="53"/>
        <v>-320.0281305309735</v>
      </c>
      <c r="S112" s="139">
        <f t="shared" si="63"/>
        <v>232</v>
      </c>
      <c r="T112" s="57"/>
      <c r="U112" s="56"/>
      <c r="V112" s="56"/>
      <c r="W112" s="56"/>
      <c r="X112" s="16"/>
    </row>
    <row r="113" spans="2:24" x14ac:dyDescent="0.25">
      <c r="B113" s="11">
        <v>109</v>
      </c>
      <c r="C113" s="21">
        <v>43994</v>
      </c>
      <c r="D113" s="11">
        <f t="shared" si="57"/>
        <v>287392</v>
      </c>
      <c r="E113" s="4">
        <f t="shared" si="58"/>
        <v>714853</v>
      </c>
      <c r="F113" s="68">
        <f t="shared" si="54"/>
        <v>11495.68</v>
      </c>
      <c r="G113" s="27">
        <f t="shared" si="49"/>
        <v>6.1016896758150398E-3</v>
      </c>
      <c r="H113" s="91">
        <f t="shared" si="50"/>
        <v>1</v>
      </c>
      <c r="I113" s="11">
        <f t="shared" si="55"/>
        <v>-1109411</v>
      </c>
      <c r="J113" s="4">
        <f t="shared" si="59"/>
        <v>162</v>
      </c>
      <c r="K113" s="55">
        <f t="shared" si="56"/>
        <v>714853</v>
      </c>
      <c r="L113" s="98">
        <f t="shared" si="60"/>
        <v>-45903</v>
      </c>
      <c r="M113" s="4">
        <f t="shared" si="61"/>
        <v>-70</v>
      </c>
      <c r="N113" s="55">
        <f t="shared" si="62"/>
        <v>17377</v>
      </c>
      <c r="P113" s="58">
        <f t="shared" si="51"/>
        <v>3.5888259287017471E-7</v>
      </c>
      <c r="Q113" s="59">
        <f t="shared" si="52"/>
        <v>1.3938357440652787</v>
      </c>
      <c r="R113" s="59">
        <f t="shared" si="53"/>
        <v>-226.36136061946908</v>
      </c>
      <c r="S113" s="163">
        <f t="shared" si="63"/>
        <v>162</v>
      </c>
      <c r="T113" s="124"/>
      <c r="U113" s="123"/>
      <c r="V113" s="123"/>
      <c r="W113" s="123"/>
      <c r="X113" s="15"/>
    </row>
    <row r="114" spans="2:24" x14ac:dyDescent="0.25">
      <c r="B114" s="9">
        <v>110</v>
      </c>
      <c r="C114" s="22">
        <v>43995</v>
      </c>
      <c r="D114" s="9">
        <f t="shared" si="57"/>
        <v>287392</v>
      </c>
      <c r="E114" s="2">
        <f t="shared" si="58"/>
        <v>732661</v>
      </c>
      <c r="F114" s="67">
        <f t="shared" si="54"/>
        <v>11495.68</v>
      </c>
      <c r="G114" s="28">
        <f t="shared" si="49"/>
        <v>6.1016896758150398E-3</v>
      </c>
      <c r="H114" s="92">
        <f t="shared" si="50"/>
        <v>1</v>
      </c>
      <c r="I114" s="9">
        <f t="shared" si="55"/>
        <v>-1156477</v>
      </c>
      <c r="J114" s="2">
        <f t="shared" si="59"/>
        <v>112</v>
      </c>
      <c r="K114" s="50">
        <f t="shared" si="56"/>
        <v>732661</v>
      </c>
      <c r="L114" s="99">
        <f t="shared" si="60"/>
        <v>-47066</v>
      </c>
      <c r="M114" s="2">
        <f t="shared" si="61"/>
        <v>-50</v>
      </c>
      <c r="N114" s="50">
        <f t="shared" si="62"/>
        <v>17808</v>
      </c>
      <c r="P114" s="57">
        <f t="shared" si="51"/>
        <v>3.5888259287017471E-7</v>
      </c>
      <c r="Q114" s="56">
        <f t="shared" si="52"/>
        <v>1.4106867137449619</v>
      </c>
      <c r="R114" s="56">
        <f t="shared" si="53"/>
        <v>-158.06267422566376</v>
      </c>
      <c r="S114" s="139">
        <f t="shared" si="63"/>
        <v>112</v>
      </c>
      <c r="T114" s="57"/>
      <c r="U114" s="56"/>
      <c r="V114" s="56"/>
      <c r="W114" s="56"/>
      <c r="X114" s="16"/>
    </row>
    <row r="115" spans="2:24" x14ac:dyDescent="0.25">
      <c r="B115" s="11">
        <v>111</v>
      </c>
      <c r="C115" s="21">
        <v>43996</v>
      </c>
      <c r="D115" s="11">
        <f t="shared" si="57"/>
        <v>287392</v>
      </c>
      <c r="E115" s="4">
        <f t="shared" si="58"/>
        <v>750912</v>
      </c>
      <c r="F115" s="68">
        <f t="shared" si="54"/>
        <v>11495.68</v>
      </c>
      <c r="G115" s="27">
        <f t="shared" si="49"/>
        <v>6.1016896758150398E-3</v>
      </c>
      <c r="H115" s="91">
        <f t="shared" si="50"/>
        <v>1</v>
      </c>
      <c r="I115" s="11">
        <f t="shared" si="55"/>
        <v>-1204731</v>
      </c>
      <c r="J115" s="4">
        <f t="shared" si="59"/>
        <v>76</v>
      </c>
      <c r="K115" s="55">
        <f t="shared" si="56"/>
        <v>750912</v>
      </c>
      <c r="L115" s="98">
        <f t="shared" si="60"/>
        <v>-48254</v>
      </c>
      <c r="M115" s="4">
        <f t="shared" si="61"/>
        <v>-36</v>
      </c>
      <c r="N115" s="55">
        <f t="shared" si="62"/>
        <v>18251</v>
      </c>
      <c r="P115" s="58">
        <f t="shared" si="51"/>
        <v>3.5888259287017471E-7</v>
      </c>
      <c r="Q115" s="59">
        <f t="shared" si="52"/>
        <v>1.427956614919863</v>
      </c>
      <c r="R115" s="59">
        <f t="shared" si="53"/>
        <v>-109.27789823008851</v>
      </c>
      <c r="S115" s="163">
        <f t="shared" si="63"/>
        <v>76</v>
      </c>
      <c r="T115" s="124"/>
      <c r="U115" s="123"/>
      <c r="V115" s="123"/>
      <c r="W115" s="123"/>
      <c r="X115" s="15"/>
    </row>
    <row r="116" spans="2:24" x14ac:dyDescent="0.25">
      <c r="B116" s="9">
        <v>112</v>
      </c>
      <c r="C116" s="22">
        <v>43997</v>
      </c>
      <c r="D116" s="9">
        <f t="shared" si="57"/>
        <v>287392</v>
      </c>
      <c r="E116" s="2">
        <f t="shared" si="58"/>
        <v>769618</v>
      </c>
      <c r="F116" s="67">
        <f t="shared" si="54"/>
        <v>11495.68</v>
      </c>
      <c r="G116" s="28">
        <f t="shared" si="49"/>
        <v>6.1016896758150398E-3</v>
      </c>
      <c r="H116" s="92">
        <f t="shared" si="50"/>
        <v>1</v>
      </c>
      <c r="I116" s="9">
        <f t="shared" si="55"/>
        <v>-1254198</v>
      </c>
      <c r="J116" s="2">
        <f t="shared" si="59"/>
        <v>51</v>
      </c>
      <c r="K116" s="50">
        <f t="shared" si="56"/>
        <v>769618</v>
      </c>
      <c r="L116" s="99">
        <f t="shared" si="60"/>
        <v>-49467</v>
      </c>
      <c r="M116" s="2">
        <f t="shared" si="61"/>
        <v>-25</v>
      </c>
      <c r="N116" s="50">
        <f t="shared" si="62"/>
        <v>18706</v>
      </c>
      <c r="P116" s="57">
        <f t="shared" si="51"/>
        <v>3.5888259287017471E-7</v>
      </c>
      <c r="Q116" s="56">
        <f t="shared" si="52"/>
        <v>1.4456568170070956</v>
      </c>
      <c r="R116" s="56">
        <f t="shared" si="53"/>
        <v>-74.15285951327435</v>
      </c>
      <c r="S116" s="139">
        <f t="shared" si="63"/>
        <v>51</v>
      </c>
      <c r="T116" s="57"/>
      <c r="U116" s="56"/>
      <c r="V116" s="56"/>
      <c r="W116" s="56"/>
      <c r="X116" s="16"/>
    </row>
    <row r="117" spans="2:24" x14ac:dyDescent="0.25">
      <c r="B117" s="11">
        <v>113</v>
      </c>
      <c r="C117" s="21">
        <v>43998</v>
      </c>
      <c r="D117" s="11">
        <f t="shared" si="57"/>
        <v>287392</v>
      </c>
      <c r="E117" s="4">
        <f t="shared" si="58"/>
        <v>788789</v>
      </c>
      <c r="F117" s="68">
        <f t="shared" si="54"/>
        <v>11495.68</v>
      </c>
      <c r="G117" s="27">
        <f t="shared" si="49"/>
        <v>6.1016896758150398E-3</v>
      </c>
      <c r="H117" s="91">
        <f t="shared" si="50"/>
        <v>1</v>
      </c>
      <c r="I117" s="11">
        <f t="shared" si="55"/>
        <v>-1304905</v>
      </c>
      <c r="J117" s="4">
        <f t="shared" si="59"/>
        <v>33</v>
      </c>
      <c r="K117" s="55">
        <f t="shared" si="56"/>
        <v>788789</v>
      </c>
      <c r="L117" s="98">
        <f t="shared" si="60"/>
        <v>-50707</v>
      </c>
      <c r="M117" s="4">
        <f t="shared" si="61"/>
        <v>-18</v>
      </c>
      <c r="N117" s="55">
        <f t="shared" si="62"/>
        <v>19171</v>
      </c>
      <c r="P117" s="58">
        <f t="shared" si="51"/>
        <v>3.5888259287017471E-7</v>
      </c>
      <c r="Q117" s="59">
        <f t="shared" si="52"/>
        <v>1.4637976165294051</v>
      </c>
      <c r="R117" s="59">
        <f t="shared" si="53"/>
        <v>-49.760471515486735</v>
      </c>
      <c r="S117" s="163">
        <f t="shared" si="63"/>
        <v>33</v>
      </c>
      <c r="T117" s="124"/>
      <c r="U117" s="123"/>
      <c r="V117" s="123"/>
      <c r="W117" s="123"/>
      <c r="X117" s="15"/>
    </row>
    <row r="118" spans="2:24" x14ac:dyDescent="0.25">
      <c r="B118" s="9">
        <v>114</v>
      </c>
      <c r="C118" s="22">
        <v>43999</v>
      </c>
      <c r="D118" s="9">
        <f t="shared" si="57"/>
        <v>287392</v>
      </c>
      <c r="E118" s="2">
        <f t="shared" si="58"/>
        <v>808438</v>
      </c>
      <c r="F118" s="67">
        <f t="shared" si="54"/>
        <v>11495.68</v>
      </c>
      <c r="G118" s="28">
        <f t="shared" si="49"/>
        <v>6.1016896758150398E-3</v>
      </c>
      <c r="H118" s="92">
        <f t="shared" si="50"/>
        <v>1</v>
      </c>
      <c r="I118" s="9">
        <f t="shared" si="55"/>
        <v>-1356881</v>
      </c>
      <c r="J118" s="2">
        <f t="shared" si="59"/>
        <v>21</v>
      </c>
      <c r="K118" s="50">
        <f t="shared" si="56"/>
        <v>808438</v>
      </c>
      <c r="L118" s="99">
        <f t="shared" si="60"/>
        <v>-51976</v>
      </c>
      <c r="M118" s="2">
        <f t="shared" si="61"/>
        <v>-12</v>
      </c>
      <c r="N118" s="50">
        <f t="shared" si="62"/>
        <v>19649</v>
      </c>
      <c r="P118" s="57">
        <f t="shared" si="51"/>
        <v>3.5888259287017471E-7</v>
      </c>
      <c r="Q118" s="56">
        <f t="shared" si="52"/>
        <v>1.4823903357635744</v>
      </c>
      <c r="R118" s="56">
        <f t="shared" si="53"/>
        <v>-32.197952157079655</v>
      </c>
      <c r="S118" s="139">
        <f t="shared" si="63"/>
        <v>21</v>
      </c>
      <c r="T118" s="57"/>
      <c r="U118" s="56"/>
      <c r="V118" s="56"/>
      <c r="W118" s="56"/>
      <c r="X118" s="16"/>
    </row>
    <row r="119" spans="2:24" x14ac:dyDescent="0.25">
      <c r="B119" s="11">
        <v>115</v>
      </c>
      <c r="C119" s="21">
        <v>44000</v>
      </c>
      <c r="D119" s="11">
        <f t="shared" si="57"/>
        <v>287392</v>
      </c>
      <c r="E119" s="4">
        <f t="shared" si="58"/>
        <v>828576</v>
      </c>
      <c r="F119" s="68">
        <f t="shared" si="54"/>
        <v>11495.68</v>
      </c>
      <c r="G119" s="27">
        <f t="shared" si="49"/>
        <v>6.1016896758150398E-3</v>
      </c>
      <c r="H119" s="91">
        <f t="shared" si="50"/>
        <v>1</v>
      </c>
      <c r="I119" s="11">
        <f t="shared" si="55"/>
        <v>-1410156</v>
      </c>
      <c r="J119" s="4">
        <f t="shared" si="59"/>
        <v>13</v>
      </c>
      <c r="K119" s="55">
        <f t="shared" si="56"/>
        <v>828576</v>
      </c>
      <c r="L119" s="98">
        <f t="shared" si="60"/>
        <v>-53275</v>
      </c>
      <c r="M119" s="4">
        <f t="shared" si="61"/>
        <v>-8</v>
      </c>
      <c r="N119" s="55">
        <f t="shared" si="62"/>
        <v>20138</v>
      </c>
      <c r="P119" s="58">
        <f t="shared" ref="P119:P150" si="64">R$17*((1+P$17-Q$17)*(1+P$17+S$17)-Q$17)</f>
        <v>3.5888259287017471E-7</v>
      </c>
      <c r="Q119" s="59">
        <f t="shared" ref="Q119:Q150" si="65">(1+P$17-Q$17)*(1+P$17+S$17)-R$17*((S$17*K118)+((I118+J118)*(1+P$17+S$17)))</f>
        <v>1.5014460100654263</v>
      </c>
      <c r="R119" s="59">
        <f t="shared" ref="R119:R150" si="66">-J118*(1+P$17+S$17)</f>
        <v>-20.489605918141596</v>
      </c>
      <c r="S119" s="163">
        <f t="shared" si="63"/>
        <v>13</v>
      </c>
      <c r="T119" s="124"/>
      <c r="U119" s="123"/>
      <c r="V119" s="123"/>
      <c r="W119" s="123"/>
      <c r="X119" s="15"/>
    </row>
    <row r="120" spans="2:24" x14ac:dyDescent="0.25">
      <c r="B120" s="9">
        <v>116</v>
      </c>
      <c r="C120" s="22">
        <v>44001</v>
      </c>
      <c r="D120" s="9">
        <f t="shared" si="57"/>
        <v>287392</v>
      </c>
      <c r="E120" s="2">
        <f t="shared" si="58"/>
        <v>849215</v>
      </c>
      <c r="F120" s="67">
        <f t="shared" si="54"/>
        <v>11495.68</v>
      </c>
      <c r="G120" s="28">
        <f t="shared" si="49"/>
        <v>6.1016896758150398E-3</v>
      </c>
      <c r="H120" s="92">
        <f t="shared" si="50"/>
        <v>1</v>
      </c>
      <c r="I120" s="9">
        <f t="shared" si="55"/>
        <v>-1464761</v>
      </c>
      <c r="J120" s="2">
        <f t="shared" si="59"/>
        <v>8</v>
      </c>
      <c r="K120" s="50">
        <f t="shared" si="56"/>
        <v>849215</v>
      </c>
      <c r="L120" s="99">
        <f t="shared" si="60"/>
        <v>-54605</v>
      </c>
      <c r="M120" s="2">
        <f t="shared" si="61"/>
        <v>-5</v>
      </c>
      <c r="N120" s="50">
        <f t="shared" si="62"/>
        <v>20639</v>
      </c>
      <c r="P120" s="57">
        <f t="shared" si="64"/>
        <v>3.5888259287017471E-7</v>
      </c>
      <c r="Q120" s="56">
        <f t="shared" si="65"/>
        <v>1.5209763429133645</v>
      </c>
      <c r="R120" s="56">
        <f t="shared" si="66"/>
        <v>-12.68404175884956</v>
      </c>
      <c r="S120" s="139">
        <f t="shared" si="63"/>
        <v>8</v>
      </c>
      <c r="T120" s="57"/>
      <c r="U120" s="56"/>
      <c r="V120" s="56"/>
      <c r="W120" s="56"/>
      <c r="X120" s="16"/>
    </row>
    <row r="121" spans="2:24" x14ac:dyDescent="0.25">
      <c r="B121" s="11">
        <v>117</v>
      </c>
      <c r="C121" s="21">
        <v>44002</v>
      </c>
      <c r="D121" s="11">
        <f t="shared" si="57"/>
        <v>287392</v>
      </c>
      <c r="E121" s="4">
        <f t="shared" si="58"/>
        <v>870368</v>
      </c>
      <c r="F121" s="68">
        <f t="shared" si="54"/>
        <v>11495.68</v>
      </c>
      <c r="G121" s="27">
        <f t="shared" si="49"/>
        <v>6.1016896758150398E-3</v>
      </c>
      <c r="H121" s="91">
        <f t="shared" si="50"/>
        <v>1</v>
      </c>
      <c r="I121" s="11">
        <f t="shared" si="55"/>
        <v>-1520727</v>
      </c>
      <c r="J121" s="4">
        <f t="shared" si="59"/>
        <v>5</v>
      </c>
      <c r="K121" s="55">
        <f t="shared" si="56"/>
        <v>870368</v>
      </c>
      <c r="L121" s="98">
        <f t="shared" si="60"/>
        <v>-55966</v>
      </c>
      <c r="M121" s="4">
        <f t="shared" si="61"/>
        <v>-3</v>
      </c>
      <c r="N121" s="55">
        <f t="shared" si="62"/>
        <v>21153</v>
      </c>
      <c r="P121" s="58">
        <f t="shared" si="64"/>
        <v>3.5888259287017471E-7</v>
      </c>
      <c r="Q121" s="59">
        <f t="shared" si="65"/>
        <v>1.5409930613559577</v>
      </c>
      <c r="R121" s="59">
        <f t="shared" si="66"/>
        <v>-7.8055641592920368</v>
      </c>
      <c r="S121" s="163">
        <f t="shared" si="63"/>
        <v>5</v>
      </c>
      <c r="T121" s="124"/>
      <c r="U121" s="123"/>
      <c r="V121" s="123"/>
      <c r="W121" s="123"/>
      <c r="X121" s="15"/>
    </row>
    <row r="122" spans="2:24" x14ac:dyDescent="0.25">
      <c r="B122" s="9">
        <v>118</v>
      </c>
      <c r="C122" s="22">
        <v>44003</v>
      </c>
      <c r="D122" s="9">
        <f t="shared" si="57"/>
        <v>287392</v>
      </c>
      <c r="E122" s="2">
        <f t="shared" si="58"/>
        <v>892048</v>
      </c>
      <c r="F122" s="67">
        <f t="shared" si="54"/>
        <v>11495.68</v>
      </c>
      <c r="G122" s="28">
        <f t="shared" si="49"/>
        <v>6.1016896758150398E-3</v>
      </c>
      <c r="H122" s="92">
        <f t="shared" si="50"/>
        <v>1</v>
      </c>
      <c r="I122" s="9">
        <f t="shared" si="55"/>
        <v>-1578088</v>
      </c>
      <c r="J122" s="2">
        <f t="shared" si="59"/>
        <v>3</v>
      </c>
      <c r="K122" s="50">
        <f t="shared" si="56"/>
        <v>892048</v>
      </c>
      <c r="L122" s="99">
        <f t="shared" si="60"/>
        <v>-57361</v>
      </c>
      <c r="M122" s="2">
        <f t="shared" si="61"/>
        <v>-2</v>
      </c>
      <c r="N122" s="50">
        <f t="shared" si="62"/>
        <v>21680</v>
      </c>
      <c r="P122" s="57">
        <f t="shared" si="64"/>
        <v>3.5888259287017471E-7</v>
      </c>
      <c r="Q122" s="56">
        <f t="shared" si="65"/>
        <v>1.5615079160119407</v>
      </c>
      <c r="R122" s="56">
        <f t="shared" si="66"/>
        <v>-4.8784775995575229</v>
      </c>
      <c r="S122" s="139">
        <f t="shared" si="63"/>
        <v>3</v>
      </c>
      <c r="T122" s="57"/>
      <c r="U122" s="56"/>
      <c r="V122" s="56"/>
      <c r="W122" s="56"/>
      <c r="X122" s="16"/>
    </row>
    <row r="123" spans="2:24" x14ac:dyDescent="0.25">
      <c r="B123" s="11">
        <v>119</v>
      </c>
      <c r="C123" s="21">
        <v>44004</v>
      </c>
      <c r="D123" s="11">
        <f t="shared" si="57"/>
        <v>287392</v>
      </c>
      <c r="E123" s="4">
        <f t="shared" si="58"/>
        <v>914268</v>
      </c>
      <c r="F123" s="68">
        <f t="shared" si="54"/>
        <v>11495.68</v>
      </c>
      <c r="G123" s="27">
        <f t="shared" si="49"/>
        <v>6.1016896758150398E-3</v>
      </c>
      <c r="H123" s="91">
        <f t="shared" si="50"/>
        <v>1</v>
      </c>
      <c r="I123" s="11">
        <f t="shared" si="55"/>
        <v>-1636879</v>
      </c>
      <c r="J123" s="4">
        <f t="shared" si="59"/>
        <v>1</v>
      </c>
      <c r="K123" s="55">
        <f t="shared" si="56"/>
        <v>914268</v>
      </c>
      <c r="L123" s="98">
        <f t="shared" si="60"/>
        <v>-58791</v>
      </c>
      <c r="M123" s="4">
        <f t="shared" si="61"/>
        <v>-2</v>
      </c>
      <c r="N123" s="55">
        <f t="shared" si="62"/>
        <v>22220</v>
      </c>
      <c r="P123" s="58">
        <f t="shared" si="64"/>
        <v>3.5888259287017471E-7</v>
      </c>
      <c r="Q123" s="59">
        <f t="shared" si="65"/>
        <v>1.5825337303944149</v>
      </c>
      <c r="R123" s="59">
        <f t="shared" si="66"/>
        <v>-2.9270865597345139</v>
      </c>
      <c r="S123" s="163">
        <f t="shared" si="63"/>
        <v>1</v>
      </c>
      <c r="T123" s="124"/>
      <c r="U123" s="123"/>
      <c r="V123" s="123"/>
      <c r="W123" s="123"/>
      <c r="X123" s="15"/>
    </row>
    <row r="124" spans="2:24" x14ac:dyDescent="0.25">
      <c r="B124" s="9">
        <v>120</v>
      </c>
      <c r="C124" s="22">
        <v>44005</v>
      </c>
      <c r="D124" s="9">
        <f t="shared" si="57"/>
        <v>287392</v>
      </c>
      <c r="E124" s="2">
        <f t="shared" si="58"/>
        <v>937042</v>
      </c>
      <c r="F124" s="67">
        <f t="shared" si="54"/>
        <v>11495.68</v>
      </c>
      <c r="G124" s="28">
        <f t="shared" si="49"/>
        <v>6.1016896758150398E-3</v>
      </c>
      <c r="H124" s="92">
        <f t="shared" si="50"/>
        <v>1</v>
      </c>
      <c r="I124" s="9">
        <f t="shared" si="55"/>
        <v>-1697135</v>
      </c>
      <c r="J124" s="2">
        <f t="shared" si="59"/>
        <v>0</v>
      </c>
      <c r="K124" s="50">
        <f t="shared" si="56"/>
        <v>937042</v>
      </c>
      <c r="L124" s="99">
        <f t="shared" si="60"/>
        <v>-60256</v>
      </c>
      <c r="M124" s="2">
        <f t="shared" si="61"/>
        <v>-1</v>
      </c>
      <c r="N124" s="50">
        <f t="shared" si="62"/>
        <v>22774</v>
      </c>
      <c r="P124" s="57">
        <f t="shared" si="64"/>
        <v>3.5888259287017471E-7</v>
      </c>
      <c r="Q124" s="56">
        <f t="shared" si="65"/>
        <v>1.6040836856479381</v>
      </c>
      <c r="R124" s="56">
        <f t="shared" si="66"/>
        <v>-0.97569551991150461</v>
      </c>
      <c r="S124" s="139">
        <f t="shared" si="63"/>
        <v>0</v>
      </c>
      <c r="T124" s="57"/>
      <c r="U124" s="56"/>
      <c r="V124" s="56"/>
      <c r="W124" s="56"/>
      <c r="X124" s="16"/>
    </row>
    <row r="125" spans="2:24" x14ac:dyDescent="0.25">
      <c r="B125" s="11">
        <v>121</v>
      </c>
      <c r="C125" s="21">
        <v>44006</v>
      </c>
      <c r="D125" s="11">
        <f t="shared" si="57"/>
        <v>287392</v>
      </c>
      <c r="E125" s="4">
        <f t="shared" si="58"/>
        <v>960383</v>
      </c>
      <c r="F125" s="68">
        <f t="shared" si="54"/>
        <v>11495.68</v>
      </c>
      <c r="G125" s="27">
        <f t="shared" si="49"/>
        <v>6.1016896758150398E-3</v>
      </c>
      <c r="H125" s="91">
        <f t="shared" si="50"/>
        <v>1</v>
      </c>
      <c r="I125" s="11">
        <f t="shared" si="55"/>
        <v>-1758892</v>
      </c>
      <c r="J125" s="4">
        <f t="shared" si="59"/>
        <v>0</v>
      </c>
      <c r="K125" s="55">
        <f t="shared" si="56"/>
        <v>960383</v>
      </c>
      <c r="L125" s="98">
        <f t="shared" si="60"/>
        <v>-61757</v>
      </c>
      <c r="M125" s="4">
        <f t="shared" si="61"/>
        <v>0</v>
      </c>
      <c r="N125" s="55">
        <f t="shared" si="62"/>
        <v>23341</v>
      </c>
      <c r="P125" s="58">
        <f t="shared" si="64"/>
        <v>3.5888259287017471E-7</v>
      </c>
      <c r="Q125" s="59">
        <f t="shared" si="65"/>
        <v>1.6261702712243218</v>
      </c>
      <c r="R125" s="59">
        <f t="shared" si="66"/>
        <v>0</v>
      </c>
      <c r="S125" s="163">
        <f t="shared" si="63"/>
        <v>0</v>
      </c>
      <c r="T125" s="124"/>
      <c r="U125" s="123"/>
      <c r="V125" s="123"/>
      <c r="W125" s="123"/>
      <c r="X125" s="15"/>
    </row>
    <row r="126" spans="2:24" x14ac:dyDescent="0.25">
      <c r="B126" s="9">
        <v>122</v>
      </c>
      <c r="C126" s="22">
        <v>44007</v>
      </c>
      <c r="D126" s="9">
        <f t="shared" si="57"/>
        <v>287392</v>
      </c>
      <c r="E126" s="2">
        <f t="shared" si="58"/>
        <v>984306</v>
      </c>
      <c r="F126" s="67">
        <f t="shared" si="54"/>
        <v>11495.68</v>
      </c>
      <c r="G126" s="28">
        <f t="shared" si="49"/>
        <v>6.1016896758150398E-3</v>
      </c>
      <c r="H126" s="92">
        <f t="shared" si="50"/>
        <v>1</v>
      </c>
      <c r="I126" s="9">
        <f t="shared" si="55"/>
        <v>-1822188</v>
      </c>
      <c r="J126" s="2">
        <f t="shared" si="59"/>
        <v>0</v>
      </c>
      <c r="K126" s="50">
        <f t="shared" si="56"/>
        <v>984306</v>
      </c>
      <c r="L126" s="99">
        <f t="shared" si="60"/>
        <v>-63296</v>
      </c>
      <c r="M126" s="2">
        <f t="shared" si="61"/>
        <v>0</v>
      </c>
      <c r="N126" s="50">
        <f t="shared" si="62"/>
        <v>23923</v>
      </c>
      <c r="P126" s="57">
        <f t="shared" si="64"/>
        <v>3.5888259287017471E-7</v>
      </c>
      <c r="Q126" s="56">
        <f t="shared" si="65"/>
        <v>1.6488066682681228</v>
      </c>
      <c r="R126" s="56">
        <f t="shared" si="66"/>
        <v>0</v>
      </c>
      <c r="S126" s="139">
        <f t="shared" si="63"/>
        <v>0</v>
      </c>
      <c r="T126" s="57"/>
      <c r="U126" s="56"/>
      <c r="V126" s="56"/>
      <c r="W126" s="56"/>
      <c r="X126" s="16"/>
    </row>
    <row r="127" spans="2:24" x14ac:dyDescent="0.25">
      <c r="B127" s="11">
        <v>123</v>
      </c>
      <c r="C127" s="21">
        <v>44008</v>
      </c>
      <c r="D127" s="11">
        <f t="shared" si="57"/>
        <v>287392</v>
      </c>
      <c r="E127" s="4">
        <f t="shared" si="58"/>
        <v>1008824</v>
      </c>
      <c r="F127" s="68">
        <f t="shared" si="54"/>
        <v>11495.68</v>
      </c>
      <c r="G127" s="27">
        <f t="shared" si="49"/>
        <v>6.1016896758150398E-3</v>
      </c>
      <c r="H127" s="91">
        <f t="shared" si="50"/>
        <v>1</v>
      </c>
      <c r="I127" s="11">
        <f t="shared" si="55"/>
        <v>-1887060</v>
      </c>
      <c r="J127" s="4">
        <f t="shared" si="59"/>
        <v>0</v>
      </c>
      <c r="K127" s="55">
        <f t="shared" si="56"/>
        <v>1008824</v>
      </c>
      <c r="L127" s="98">
        <f t="shared" si="60"/>
        <v>-64872</v>
      </c>
      <c r="M127" s="4">
        <f t="shared" si="61"/>
        <v>0</v>
      </c>
      <c r="N127" s="55">
        <f t="shared" si="62"/>
        <v>24518</v>
      </c>
      <c r="P127" s="58">
        <f t="shared" si="64"/>
        <v>3.5888259287017471E-7</v>
      </c>
      <c r="Q127" s="59">
        <f t="shared" si="65"/>
        <v>1.672007177958597</v>
      </c>
      <c r="R127" s="59">
        <f t="shared" si="66"/>
        <v>0</v>
      </c>
      <c r="S127" s="163">
        <f t="shared" si="63"/>
        <v>0</v>
      </c>
      <c r="T127" s="124"/>
      <c r="U127" s="123"/>
      <c r="V127" s="123"/>
      <c r="W127" s="123"/>
      <c r="X127" s="15"/>
    </row>
    <row r="128" spans="2:24" x14ac:dyDescent="0.25">
      <c r="B128" s="9">
        <v>124</v>
      </c>
      <c r="C128" s="22">
        <v>44009</v>
      </c>
      <c r="D128" s="9">
        <f t="shared" si="57"/>
        <v>287392</v>
      </c>
      <c r="E128" s="2">
        <f t="shared" si="58"/>
        <v>1033953</v>
      </c>
      <c r="F128" s="67">
        <f t="shared" si="54"/>
        <v>11495.68</v>
      </c>
      <c r="G128" s="28">
        <f t="shared" si="49"/>
        <v>6.1016896758150398E-3</v>
      </c>
      <c r="H128" s="92">
        <f t="shared" si="50"/>
        <v>1</v>
      </c>
      <c r="I128" s="9">
        <f t="shared" si="55"/>
        <v>-1953548</v>
      </c>
      <c r="J128" s="2">
        <f t="shared" si="59"/>
        <v>0</v>
      </c>
      <c r="K128" s="50">
        <f t="shared" si="56"/>
        <v>1033953</v>
      </c>
      <c r="L128" s="99">
        <f t="shared" si="60"/>
        <v>-66488</v>
      </c>
      <c r="M128" s="2">
        <f t="shared" si="61"/>
        <v>0</v>
      </c>
      <c r="N128" s="50">
        <f t="shared" si="62"/>
        <v>25129</v>
      </c>
      <c r="P128" s="57">
        <f t="shared" si="64"/>
        <v>3.5888259287017471E-7</v>
      </c>
      <c r="Q128" s="56">
        <f t="shared" si="65"/>
        <v>1.6957853390717579</v>
      </c>
      <c r="R128" s="56">
        <f t="shared" si="66"/>
        <v>0</v>
      </c>
      <c r="S128" s="139">
        <f t="shared" si="63"/>
        <v>0</v>
      </c>
      <c r="T128" s="57"/>
      <c r="U128" s="56"/>
      <c r="V128" s="56"/>
      <c r="W128" s="56"/>
      <c r="X128" s="16"/>
    </row>
    <row r="129" spans="2:24" x14ac:dyDescent="0.25">
      <c r="B129" s="11">
        <v>125</v>
      </c>
      <c r="C129" s="21">
        <v>44010</v>
      </c>
      <c r="D129" s="11">
        <f t="shared" si="57"/>
        <v>287392</v>
      </c>
      <c r="E129" s="4">
        <f t="shared" si="58"/>
        <v>1059708</v>
      </c>
      <c r="F129" s="68">
        <f t="shared" ref="F129:F160" si="67">D129*P$17</f>
        <v>11495.68</v>
      </c>
      <c r="G129" s="27">
        <f t="shared" si="49"/>
        <v>6.1016896758150398E-3</v>
      </c>
      <c r="H129" s="91">
        <f t="shared" si="50"/>
        <v>1</v>
      </c>
      <c r="I129" s="11">
        <f t="shared" ref="I129:I160" si="68">INT((S$17*K129+I128)/(1+R$17*J129))</f>
        <v>-2021692</v>
      </c>
      <c r="J129" s="4">
        <f t="shared" si="59"/>
        <v>0</v>
      </c>
      <c r="K129" s="55">
        <f t="shared" ref="K129:K160" si="69">INT((Q$17*J129+K128)/(1+P$17+S$17))</f>
        <v>1059708</v>
      </c>
      <c r="L129" s="98">
        <f t="shared" si="60"/>
        <v>-68144</v>
      </c>
      <c r="M129" s="4">
        <f t="shared" si="61"/>
        <v>0</v>
      </c>
      <c r="N129" s="55">
        <f t="shared" si="62"/>
        <v>25755</v>
      </c>
      <c r="P129" s="58">
        <f t="shared" si="64"/>
        <v>3.5888259287017471E-7</v>
      </c>
      <c r="Q129" s="59">
        <f t="shared" si="65"/>
        <v>1.7201558339884815</v>
      </c>
      <c r="R129" s="59">
        <f t="shared" si="66"/>
        <v>0</v>
      </c>
      <c r="S129" s="163">
        <f t="shared" si="63"/>
        <v>0</v>
      </c>
      <c r="T129" s="124"/>
      <c r="U129" s="123"/>
      <c r="V129" s="123"/>
      <c r="W129" s="123"/>
      <c r="X129" s="15"/>
    </row>
    <row r="130" spans="2:24" x14ac:dyDescent="0.25">
      <c r="B130" s="9">
        <v>126</v>
      </c>
      <c r="C130" s="22">
        <v>44011</v>
      </c>
      <c r="D130" s="9">
        <f t="shared" si="57"/>
        <v>287392</v>
      </c>
      <c r="E130" s="2">
        <f t="shared" si="58"/>
        <v>1086105</v>
      </c>
      <c r="F130" s="67">
        <f t="shared" si="67"/>
        <v>11495.68</v>
      </c>
      <c r="G130" s="28">
        <f t="shared" si="49"/>
        <v>6.1016896758150398E-3</v>
      </c>
      <c r="H130" s="92">
        <f t="shared" si="50"/>
        <v>1</v>
      </c>
      <c r="I130" s="9">
        <f t="shared" si="68"/>
        <v>-2091534</v>
      </c>
      <c r="J130" s="2">
        <f t="shared" si="59"/>
        <v>0</v>
      </c>
      <c r="K130" s="50">
        <f t="shared" si="69"/>
        <v>1086105</v>
      </c>
      <c r="L130" s="99">
        <f t="shared" si="60"/>
        <v>-69842</v>
      </c>
      <c r="M130" s="2">
        <f t="shared" si="61"/>
        <v>0</v>
      </c>
      <c r="N130" s="50">
        <f t="shared" si="62"/>
        <v>26397</v>
      </c>
      <c r="P130" s="57">
        <f t="shared" si="64"/>
        <v>3.5888259287017471E-7</v>
      </c>
      <c r="Q130" s="56">
        <f t="shared" si="65"/>
        <v>1.74513332151948</v>
      </c>
      <c r="R130" s="56">
        <f t="shared" si="66"/>
        <v>0</v>
      </c>
      <c r="S130" s="139">
        <f t="shared" si="63"/>
        <v>0</v>
      </c>
      <c r="T130" s="57"/>
      <c r="U130" s="56"/>
      <c r="V130" s="56"/>
      <c r="W130" s="56"/>
      <c r="X130" s="16"/>
    </row>
    <row r="131" spans="2:24" x14ac:dyDescent="0.25">
      <c r="B131" s="11">
        <v>127</v>
      </c>
      <c r="C131" s="21">
        <v>44012</v>
      </c>
      <c r="D131" s="11">
        <f t="shared" si="57"/>
        <v>287392</v>
      </c>
      <c r="E131" s="4">
        <f t="shared" si="58"/>
        <v>1113159</v>
      </c>
      <c r="F131" s="68">
        <f t="shared" si="67"/>
        <v>11495.68</v>
      </c>
      <c r="G131" s="27">
        <f t="shared" si="49"/>
        <v>6.1016896758150398E-3</v>
      </c>
      <c r="H131" s="91">
        <f t="shared" si="50"/>
        <v>1</v>
      </c>
      <c r="I131" s="11">
        <f t="shared" si="68"/>
        <v>-2163116</v>
      </c>
      <c r="J131" s="4">
        <f t="shared" si="59"/>
        <v>0</v>
      </c>
      <c r="K131" s="55">
        <f t="shared" si="69"/>
        <v>1113159</v>
      </c>
      <c r="L131" s="98">
        <f t="shared" si="60"/>
        <v>-71582</v>
      </c>
      <c r="M131" s="4">
        <f t="shared" si="61"/>
        <v>0</v>
      </c>
      <c r="N131" s="55">
        <f t="shared" si="62"/>
        <v>27054</v>
      </c>
      <c r="P131" s="58">
        <f t="shared" si="64"/>
        <v>3.5888259287017471E-7</v>
      </c>
      <c r="Q131" s="59">
        <f t="shared" si="65"/>
        <v>1.7707331993085407</v>
      </c>
      <c r="R131" s="59">
        <f t="shared" si="66"/>
        <v>0</v>
      </c>
      <c r="S131" s="163">
        <f t="shared" si="63"/>
        <v>0</v>
      </c>
      <c r="T131" s="124"/>
      <c r="U131" s="123"/>
      <c r="V131" s="123"/>
      <c r="W131" s="123"/>
      <c r="X131" s="15"/>
    </row>
    <row r="132" spans="2:24" x14ac:dyDescent="0.25">
      <c r="B132" s="9">
        <v>128</v>
      </c>
      <c r="C132" s="22">
        <v>44013</v>
      </c>
      <c r="D132" s="9">
        <f t="shared" si="57"/>
        <v>287392</v>
      </c>
      <c r="E132" s="2">
        <f t="shared" si="58"/>
        <v>1140887</v>
      </c>
      <c r="F132" s="67">
        <f t="shared" si="67"/>
        <v>11495.68</v>
      </c>
      <c r="G132" s="28">
        <f t="shared" ref="G132:G195" si="70">D132/U$3</f>
        <v>6.1016896758150398E-3</v>
      </c>
      <c r="H132" s="92">
        <f t="shared" si="50"/>
        <v>1</v>
      </c>
      <c r="I132" s="9">
        <f t="shared" si="68"/>
        <v>-2236481</v>
      </c>
      <c r="J132" s="2">
        <f t="shared" si="59"/>
        <v>0</v>
      </c>
      <c r="K132" s="50">
        <f t="shared" si="69"/>
        <v>1140887</v>
      </c>
      <c r="L132" s="99">
        <f t="shared" si="60"/>
        <v>-73365</v>
      </c>
      <c r="M132" s="2">
        <f t="shared" si="61"/>
        <v>0</v>
      </c>
      <c r="N132" s="50">
        <f t="shared" si="62"/>
        <v>27728</v>
      </c>
      <c r="P132" s="57">
        <f t="shared" si="64"/>
        <v>3.5888259287017471E-7</v>
      </c>
      <c r="Q132" s="56">
        <f t="shared" si="65"/>
        <v>1.7969708414292869</v>
      </c>
      <c r="R132" s="56">
        <f t="shared" si="66"/>
        <v>0</v>
      </c>
      <c r="S132" s="139">
        <f t="shared" si="63"/>
        <v>0</v>
      </c>
      <c r="T132" s="57"/>
      <c r="U132" s="56"/>
      <c r="V132" s="56"/>
      <c r="W132" s="56"/>
      <c r="X132" s="16"/>
    </row>
    <row r="133" spans="2:24" x14ac:dyDescent="0.25">
      <c r="B133" s="11">
        <v>129</v>
      </c>
      <c r="C133" s="21">
        <v>44014</v>
      </c>
      <c r="D133" s="11">
        <f t="shared" si="57"/>
        <v>287392</v>
      </c>
      <c r="E133" s="4">
        <f t="shared" si="58"/>
        <v>1169306</v>
      </c>
      <c r="F133" s="68">
        <f t="shared" si="67"/>
        <v>11495.68</v>
      </c>
      <c r="G133" s="27">
        <f t="shared" si="70"/>
        <v>6.1016896758150398E-3</v>
      </c>
      <c r="H133" s="91">
        <f t="shared" ref="H133:H196" si="71">D133/D132</f>
        <v>1</v>
      </c>
      <c r="I133" s="11">
        <f t="shared" si="68"/>
        <v>-2311673</v>
      </c>
      <c r="J133" s="4">
        <f t="shared" si="59"/>
        <v>0</v>
      </c>
      <c r="K133" s="55">
        <f t="shared" si="69"/>
        <v>1169306</v>
      </c>
      <c r="L133" s="98">
        <f t="shared" si="60"/>
        <v>-75192</v>
      </c>
      <c r="M133" s="4">
        <f t="shared" si="61"/>
        <v>0</v>
      </c>
      <c r="N133" s="55">
        <f t="shared" si="62"/>
        <v>28419</v>
      </c>
      <c r="P133" s="58">
        <f t="shared" si="64"/>
        <v>3.5888259287017471E-7</v>
      </c>
      <c r="Q133" s="59">
        <f t="shared" si="65"/>
        <v>1.8238620267271277</v>
      </c>
      <c r="R133" s="59">
        <f t="shared" si="66"/>
        <v>0</v>
      </c>
      <c r="S133" s="163">
        <f t="shared" si="63"/>
        <v>0</v>
      </c>
      <c r="T133" s="124"/>
      <c r="U133" s="123"/>
      <c r="V133" s="123"/>
      <c r="W133" s="123"/>
      <c r="X133" s="15"/>
    </row>
    <row r="134" spans="2:24" x14ac:dyDescent="0.25">
      <c r="B134" s="9">
        <v>130</v>
      </c>
      <c r="C134" s="22">
        <v>44015</v>
      </c>
      <c r="D134" s="9">
        <f t="shared" si="57"/>
        <v>287392</v>
      </c>
      <c r="E134" s="2">
        <f t="shared" si="58"/>
        <v>1198433</v>
      </c>
      <c r="F134" s="67">
        <f t="shared" si="67"/>
        <v>11495.68</v>
      </c>
      <c r="G134" s="28">
        <f t="shared" si="70"/>
        <v>6.1016896758150398E-3</v>
      </c>
      <c r="H134" s="92">
        <f t="shared" si="71"/>
        <v>1</v>
      </c>
      <c r="I134" s="9">
        <f t="shared" si="68"/>
        <v>-2388738</v>
      </c>
      <c r="J134" s="2">
        <f t="shared" si="59"/>
        <v>0</v>
      </c>
      <c r="K134" s="50">
        <f t="shared" si="69"/>
        <v>1198433</v>
      </c>
      <c r="L134" s="99">
        <f t="shared" si="60"/>
        <v>-77065</v>
      </c>
      <c r="M134" s="2">
        <f t="shared" si="61"/>
        <v>0</v>
      </c>
      <c r="N134" s="50">
        <f t="shared" si="62"/>
        <v>29127</v>
      </c>
      <c r="P134" s="57">
        <f t="shared" si="64"/>
        <v>3.5888259287017471E-7</v>
      </c>
      <c r="Q134" s="56">
        <f t="shared" si="65"/>
        <v>1.8514228916789284</v>
      </c>
      <c r="R134" s="56">
        <f t="shared" si="66"/>
        <v>0</v>
      </c>
      <c r="S134" s="139">
        <f t="shared" si="63"/>
        <v>0</v>
      </c>
      <c r="T134" s="57"/>
      <c r="U134" s="56"/>
      <c r="V134" s="56"/>
      <c r="W134" s="56"/>
      <c r="X134" s="16"/>
    </row>
    <row r="135" spans="2:24" x14ac:dyDescent="0.25">
      <c r="B135" s="11">
        <v>131</v>
      </c>
      <c r="C135" s="21">
        <v>44016</v>
      </c>
      <c r="D135" s="11">
        <f t="shared" si="57"/>
        <v>287392</v>
      </c>
      <c r="E135" s="4">
        <f t="shared" si="58"/>
        <v>1228285</v>
      </c>
      <c r="F135" s="68">
        <f t="shared" si="67"/>
        <v>11495.68</v>
      </c>
      <c r="G135" s="27">
        <f t="shared" si="70"/>
        <v>6.1016896758150398E-3</v>
      </c>
      <c r="H135" s="91">
        <f t="shared" si="71"/>
        <v>1</v>
      </c>
      <c r="I135" s="11">
        <f t="shared" si="68"/>
        <v>-2467723</v>
      </c>
      <c r="J135" s="4">
        <f t="shared" si="59"/>
        <v>0</v>
      </c>
      <c r="K135" s="55">
        <f t="shared" si="69"/>
        <v>1228285</v>
      </c>
      <c r="L135" s="98">
        <f t="shared" si="60"/>
        <v>-78985</v>
      </c>
      <c r="M135" s="4">
        <f t="shared" si="61"/>
        <v>0</v>
      </c>
      <c r="N135" s="55">
        <f t="shared" si="62"/>
        <v>29852</v>
      </c>
      <c r="P135" s="58">
        <f t="shared" si="64"/>
        <v>3.5888259287017471E-7</v>
      </c>
      <c r="Q135" s="59">
        <f t="shared" si="65"/>
        <v>1.879670288024466</v>
      </c>
      <c r="R135" s="59">
        <f t="shared" si="66"/>
        <v>0</v>
      </c>
      <c r="S135" s="163">
        <f t="shared" si="63"/>
        <v>0</v>
      </c>
      <c r="T135" s="124"/>
      <c r="U135" s="123"/>
      <c r="V135" s="123"/>
      <c r="W135" s="123"/>
      <c r="X135" s="15"/>
    </row>
    <row r="136" spans="2:24" x14ac:dyDescent="0.25">
      <c r="B136" s="9">
        <v>132</v>
      </c>
      <c r="C136" s="22">
        <v>44017</v>
      </c>
      <c r="D136" s="9">
        <f t="shared" si="57"/>
        <v>287392</v>
      </c>
      <c r="E136" s="2">
        <f t="shared" si="58"/>
        <v>1258881</v>
      </c>
      <c r="F136" s="67">
        <f t="shared" si="67"/>
        <v>11495.68</v>
      </c>
      <c r="G136" s="28">
        <f t="shared" si="70"/>
        <v>6.1016896758150398E-3</v>
      </c>
      <c r="H136" s="92">
        <f t="shared" si="71"/>
        <v>1</v>
      </c>
      <c r="I136" s="9">
        <f t="shared" si="68"/>
        <v>-2548675</v>
      </c>
      <c r="J136" s="2">
        <f t="shared" si="59"/>
        <v>0</v>
      </c>
      <c r="K136" s="50">
        <f t="shared" si="69"/>
        <v>1258881</v>
      </c>
      <c r="L136" s="99">
        <f t="shared" si="60"/>
        <v>-80952</v>
      </c>
      <c r="M136" s="2">
        <f t="shared" si="61"/>
        <v>0</v>
      </c>
      <c r="N136" s="50">
        <f t="shared" si="62"/>
        <v>30596</v>
      </c>
      <c r="P136" s="57">
        <f t="shared" si="64"/>
        <v>3.5888259287017471E-7</v>
      </c>
      <c r="Q136" s="56">
        <f t="shared" si="65"/>
        <v>1.9086214251349718</v>
      </c>
      <c r="R136" s="56">
        <f t="shared" si="66"/>
        <v>0</v>
      </c>
      <c r="S136" s="139">
        <f t="shared" si="63"/>
        <v>0</v>
      </c>
      <c r="T136" s="57"/>
      <c r="U136" s="56"/>
      <c r="V136" s="56"/>
      <c r="W136" s="56"/>
      <c r="X136" s="16"/>
    </row>
    <row r="137" spans="2:24" x14ac:dyDescent="0.25">
      <c r="B137" s="11">
        <v>133</v>
      </c>
      <c r="C137" s="21">
        <v>44018</v>
      </c>
      <c r="D137" s="11">
        <f t="shared" si="57"/>
        <v>287392</v>
      </c>
      <c r="E137" s="4">
        <f t="shared" si="58"/>
        <v>1290239</v>
      </c>
      <c r="F137" s="68">
        <f t="shared" si="67"/>
        <v>11495.68</v>
      </c>
      <c r="G137" s="27">
        <f t="shared" si="70"/>
        <v>6.1016896758150398E-3</v>
      </c>
      <c r="H137" s="91">
        <f t="shared" si="71"/>
        <v>1</v>
      </c>
      <c r="I137" s="11">
        <f t="shared" si="68"/>
        <v>-2631644</v>
      </c>
      <c r="J137" s="4">
        <f t="shared" si="59"/>
        <v>0</v>
      </c>
      <c r="K137" s="55">
        <f t="shared" si="69"/>
        <v>1290239</v>
      </c>
      <c r="L137" s="98">
        <f t="shared" si="60"/>
        <v>-82969</v>
      </c>
      <c r="M137" s="4">
        <f t="shared" si="61"/>
        <v>0</v>
      </c>
      <c r="N137" s="55">
        <f t="shared" si="62"/>
        <v>31358</v>
      </c>
      <c r="P137" s="58">
        <f t="shared" si="64"/>
        <v>3.5888259287017471E-7</v>
      </c>
      <c r="Q137" s="59">
        <f t="shared" si="65"/>
        <v>1.9382935595220103</v>
      </c>
      <c r="R137" s="59">
        <f t="shared" si="66"/>
        <v>0</v>
      </c>
      <c r="S137" s="163">
        <f t="shared" si="63"/>
        <v>0</v>
      </c>
      <c r="T137" s="124"/>
      <c r="U137" s="123"/>
      <c r="V137" s="123"/>
      <c r="W137" s="123"/>
      <c r="X137" s="15"/>
    </row>
    <row r="138" spans="2:24" x14ac:dyDescent="0.25">
      <c r="B138" s="9">
        <v>134</v>
      </c>
      <c r="C138" s="22">
        <v>44019</v>
      </c>
      <c r="D138" s="9">
        <f t="shared" si="57"/>
        <v>287392</v>
      </c>
      <c r="E138" s="2">
        <f t="shared" si="58"/>
        <v>1322378</v>
      </c>
      <c r="F138" s="67">
        <f t="shared" si="67"/>
        <v>11495.68</v>
      </c>
      <c r="G138" s="28">
        <f t="shared" si="70"/>
        <v>6.1016896758150398E-3</v>
      </c>
      <c r="H138" s="92">
        <f t="shared" si="71"/>
        <v>1</v>
      </c>
      <c r="I138" s="9">
        <f t="shared" si="68"/>
        <v>-2716679</v>
      </c>
      <c r="J138" s="2">
        <f t="shared" si="59"/>
        <v>0</v>
      </c>
      <c r="K138" s="50">
        <f t="shared" si="69"/>
        <v>1322378</v>
      </c>
      <c r="L138" s="99">
        <f t="shared" si="60"/>
        <v>-85035</v>
      </c>
      <c r="M138" s="2">
        <f t="shared" si="61"/>
        <v>0</v>
      </c>
      <c r="N138" s="50">
        <f t="shared" si="62"/>
        <v>32139</v>
      </c>
      <c r="P138" s="57">
        <f t="shared" si="64"/>
        <v>3.5888259287017471E-7</v>
      </c>
      <c r="Q138" s="56">
        <f t="shared" si="65"/>
        <v>1.9687049970213457</v>
      </c>
      <c r="R138" s="56">
        <f t="shared" si="66"/>
        <v>0</v>
      </c>
      <c r="S138" s="139">
        <f t="shared" si="63"/>
        <v>0</v>
      </c>
      <c r="T138" s="57"/>
      <c r="U138" s="56"/>
      <c r="V138" s="56"/>
      <c r="W138" s="56"/>
      <c r="X138" s="16"/>
    </row>
    <row r="139" spans="2:24" x14ac:dyDescent="0.25">
      <c r="B139" s="11">
        <v>135</v>
      </c>
      <c r="C139" s="21">
        <v>44020</v>
      </c>
      <c r="D139" s="11">
        <f t="shared" si="57"/>
        <v>287392</v>
      </c>
      <c r="E139" s="4">
        <f t="shared" si="58"/>
        <v>1355318</v>
      </c>
      <c r="F139" s="68">
        <f t="shared" si="67"/>
        <v>11495.68</v>
      </c>
      <c r="G139" s="27">
        <f t="shared" si="70"/>
        <v>6.1016896758150398E-3</v>
      </c>
      <c r="H139" s="91">
        <f t="shared" si="71"/>
        <v>1</v>
      </c>
      <c r="I139" s="11">
        <f t="shared" si="68"/>
        <v>-2803833</v>
      </c>
      <c r="J139" s="4">
        <f t="shared" si="59"/>
        <v>0</v>
      </c>
      <c r="K139" s="55">
        <f t="shared" si="69"/>
        <v>1355318</v>
      </c>
      <c r="L139" s="98">
        <f t="shared" si="60"/>
        <v>-87154</v>
      </c>
      <c r="M139" s="4">
        <f t="shared" si="61"/>
        <v>0</v>
      </c>
      <c r="N139" s="55">
        <f t="shared" si="62"/>
        <v>32940</v>
      </c>
      <c r="P139" s="58">
        <f t="shared" si="64"/>
        <v>3.5888259287017471E-7</v>
      </c>
      <c r="Q139" s="59">
        <f t="shared" si="65"/>
        <v>1.999873709407453</v>
      </c>
      <c r="R139" s="59">
        <f t="shared" si="66"/>
        <v>0</v>
      </c>
      <c r="S139" s="163">
        <f t="shared" si="63"/>
        <v>0</v>
      </c>
      <c r="T139" s="124"/>
      <c r="U139" s="123"/>
      <c r="V139" s="123"/>
      <c r="W139" s="123"/>
      <c r="X139" s="15"/>
    </row>
    <row r="140" spans="2:24" x14ac:dyDescent="0.25">
      <c r="B140" s="9">
        <v>136</v>
      </c>
      <c r="C140" s="22">
        <v>44021</v>
      </c>
      <c r="D140" s="9">
        <f t="shared" si="57"/>
        <v>287392</v>
      </c>
      <c r="E140" s="2">
        <f t="shared" si="58"/>
        <v>1389078</v>
      </c>
      <c r="F140" s="67">
        <f t="shared" si="67"/>
        <v>11495.68</v>
      </c>
      <c r="G140" s="28">
        <f t="shared" si="70"/>
        <v>6.1016896758150398E-3</v>
      </c>
      <c r="H140" s="92">
        <f t="shared" si="71"/>
        <v>1</v>
      </c>
      <c r="I140" s="9">
        <f t="shared" si="68"/>
        <v>-2893157</v>
      </c>
      <c r="J140" s="2">
        <f t="shared" si="59"/>
        <v>0</v>
      </c>
      <c r="K140" s="50">
        <f t="shared" si="69"/>
        <v>1389078</v>
      </c>
      <c r="L140" s="99">
        <f t="shared" si="60"/>
        <v>-89324</v>
      </c>
      <c r="M140" s="2">
        <f t="shared" si="61"/>
        <v>0</v>
      </c>
      <c r="N140" s="50">
        <f t="shared" si="62"/>
        <v>33760</v>
      </c>
      <c r="P140" s="57">
        <f t="shared" si="64"/>
        <v>3.5888259287017471E-7</v>
      </c>
      <c r="Q140" s="56">
        <f t="shared" si="65"/>
        <v>2.0318191225507953</v>
      </c>
      <c r="R140" s="56">
        <f t="shared" si="66"/>
        <v>0</v>
      </c>
      <c r="S140" s="139">
        <f t="shared" si="63"/>
        <v>0</v>
      </c>
      <c r="T140" s="57"/>
      <c r="U140" s="56"/>
      <c r="V140" s="56"/>
      <c r="W140" s="56"/>
      <c r="X140" s="16"/>
    </row>
    <row r="141" spans="2:24" x14ac:dyDescent="0.25">
      <c r="B141" s="11">
        <v>137</v>
      </c>
      <c r="C141" s="21">
        <v>44022</v>
      </c>
      <c r="D141" s="11">
        <f t="shared" si="57"/>
        <v>287392</v>
      </c>
      <c r="E141" s="4">
        <f t="shared" si="58"/>
        <v>1423679</v>
      </c>
      <c r="F141" s="68">
        <f t="shared" si="67"/>
        <v>11495.68</v>
      </c>
      <c r="G141" s="27">
        <f t="shared" si="70"/>
        <v>6.1016896758150398E-3</v>
      </c>
      <c r="H141" s="91">
        <f t="shared" si="71"/>
        <v>1</v>
      </c>
      <c r="I141" s="11">
        <f t="shared" si="68"/>
        <v>-2984706</v>
      </c>
      <c r="J141" s="4">
        <f t="shared" si="59"/>
        <v>0</v>
      </c>
      <c r="K141" s="55">
        <f t="shared" si="69"/>
        <v>1423679</v>
      </c>
      <c r="L141" s="98">
        <f t="shared" si="60"/>
        <v>-91549</v>
      </c>
      <c r="M141" s="4">
        <f t="shared" si="61"/>
        <v>0</v>
      </c>
      <c r="N141" s="55">
        <f t="shared" si="62"/>
        <v>34601</v>
      </c>
      <c r="P141" s="58">
        <f t="shared" si="64"/>
        <v>3.5888259287017471E-7</v>
      </c>
      <c r="Q141" s="59">
        <f t="shared" si="65"/>
        <v>2.0645599234887588</v>
      </c>
      <c r="R141" s="59">
        <f t="shared" si="66"/>
        <v>0</v>
      </c>
      <c r="S141" s="163">
        <f t="shared" si="63"/>
        <v>0</v>
      </c>
      <c r="T141" s="124"/>
      <c r="U141" s="123"/>
      <c r="V141" s="123"/>
      <c r="W141" s="123"/>
      <c r="X141" s="15"/>
    </row>
    <row r="142" spans="2:24" x14ac:dyDescent="0.25">
      <c r="B142" s="9">
        <v>138</v>
      </c>
      <c r="C142" s="22">
        <v>44023</v>
      </c>
      <c r="D142" s="9">
        <f t="shared" si="57"/>
        <v>287392</v>
      </c>
      <c r="E142" s="2">
        <f t="shared" si="58"/>
        <v>1459142</v>
      </c>
      <c r="F142" s="67">
        <f t="shared" si="67"/>
        <v>11495.68</v>
      </c>
      <c r="G142" s="28">
        <f t="shared" si="70"/>
        <v>6.1016896758150398E-3</v>
      </c>
      <c r="H142" s="92">
        <f t="shared" si="71"/>
        <v>1</v>
      </c>
      <c r="I142" s="9">
        <f t="shared" si="68"/>
        <v>-3078536</v>
      </c>
      <c r="J142" s="2">
        <f t="shared" si="59"/>
        <v>0</v>
      </c>
      <c r="K142" s="50">
        <f t="shared" si="69"/>
        <v>1459142</v>
      </c>
      <c r="L142" s="99">
        <f t="shared" si="60"/>
        <v>-93830</v>
      </c>
      <c r="M142" s="2">
        <f t="shared" si="61"/>
        <v>0</v>
      </c>
      <c r="N142" s="50">
        <f t="shared" si="62"/>
        <v>35463</v>
      </c>
      <c r="P142" s="57">
        <f t="shared" si="64"/>
        <v>3.5888259287017471E-7</v>
      </c>
      <c r="Q142" s="56">
        <f t="shared" si="65"/>
        <v>2.0981162769248836</v>
      </c>
      <c r="R142" s="56">
        <f t="shared" si="66"/>
        <v>0</v>
      </c>
      <c r="S142" s="139">
        <f t="shared" si="63"/>
        <v>0</v>
      </c>
      <c r="T142" s="57"/>
      <c r="U142" s="56"/>
      <c r="V142" s="56"/>
      <c r="W142" s="56"/>
      <c r="X142" s="16"/>
    </row>
    <row r="143" spans="2:24" x14ac:dyDescent="0.25">
      <c r="B143" s="11">
        <v>139</v>
      </c>
      <c r="C143" s="21">
        <v>44024</v>
      </c>
      <c r="D143" s="11">
        <f t="shared" si="57"/>
        <v>287392</v>
      </c>
      <c r="E143" s="4">
        <f t="shared" si="58"/>
        <v>1495489</v>
      </c>
      <c r="F143" s="68">
        <f t="shared" si="67"/>
        <v>11495.68</v>
      </c>
      <c r="G143" s="27">
        <f t="shared" si="70"/>
        <v>6.1016896758150398E-3</v>
      </c>
      <c r="H143" s="91">
        <f t="shared" si="71"/>
        <v>1</v>
      </c>
      <c r="I143" s="11">
        <f t="shared" si="68"/>
        <v>-3174703</v>
      </c>
      <c r="J143" s="4">
        <f t="shared" si="59"/>
        <v>0</v>
      </c>
      <c r="K143" s="55">
        <f t="shared" si="69"/>
        <v>1495489</v>
      </c>
      <c r="L143" s="98">
        <f t="shared" si="60"/>
        <v>-96167</v>
      </c>
      <c r="M143" s="4">
        <f t="shared" si="61"/>
        <v>0</v>
      </c>
      <c r="N143" s="55">
        <f t="shared" si="62"/>
        <v>36347</v>
      </c>
      <c r="P143" s="58">
        <f t="shared" si="64"/>
        <v>3.5888259287017471E-7</v>
      </c>
      <c r="Q143" s="59">
        <f t="shared" si="65"/>
        <v>2.1325087051941649</v>
      </c>
      <c r="R143" s="59">
        <f t="shared" si="66"/>
        <v>0</v>
      </c>
      <c r="S143" s="163">
        <f t="shared" si="63"/>
        <v>0</v>
      </c>
      <c r="T143" s="124"/>
      <c r="U143" s="123"/>
      <c r="V143" s="123"/>
      <c r="W143" s="123"/>
      <c r="X143" s="15"/>
    </row>
    <row r="144" spans="2:24" x14ac:dyDescent="0.25">
      <c r="B144" s="9">
        <v>140</v>
      </c>
      <c r="C144" s="22">
        <v>44025</v>
      </c>
      <c r="D144" s="9">
        <f t="shared" si="57"/>
        <v>287392</v>
      </c>
      <c r="E144" s="2">
        <f t="shared" si="58"/>
        <v>1532741</v>
      </c>
      <c r="F144" s="67">
        <f t="shared" si="67"/>
        <v>11495.68</v>
      </c>
      <c r="G144" s="28">
        <f t="shared" si="70"/>
        <v>6.1016896758150398E-3</v>
      </c>
      <c r="H144" s="92">
        <f t="shared" si="71"/>
        <v>1</v>
      </c>
      <c r="I144" s="9">
        <f t="shared" si="68"/>
        <v>-3273266</v>
      </c>
      <c r="J144" s="2">
        <f t="shared" si="59"/>
        <v>0</v>
      </c>
      <c r="K144" s="50">
        <f t="shared" si="69"/>
        <v>1532741</v>
      </c>
      <c r="L144" s="99">
        <f t="shared" si="60"/>
        <v>-98563</v>
      </c>
      <c r="M144" s="2">
        <f t="shared" si="61"/>
        <v>0</v>
      </c>
      <c r="N144" s="50">
        <f t="shared" si="62"/>
        <v>37252</v>
      </c>
      <c r="P144" s="57">
        <f t="shared" si="64"/>
        <v>3.5888259287017471E-7</v>
      </c>
      <c r="Q144" s="56">
        <f t="shared" si="65"/>
        <v>2.1677577542017654</v>
      </c>
      <c r="R144" s="56">
        <f t="shared" si="66"/>
        <v>0</v>
      </c>
      <c r="S144" s="139">
        <f t="shared" si="63"/>
        <v>0</v>
      </c>
      <c r="T144" s="57"/>
      <c r="U144" s="56"/>
      <c r="V144" s="56"/>
      <c r="W144" s="56"/>
      <c r="X144" s="16"/>
    </row>
    <row r="145" spans="2:24" x14ac:dyDescent="0.25">
      <c r="B145" s="11">
        <v>141</v>
      </c>
      <c r="C145" s="21">
        <v>44026</v>
      </c>
      <c r="D145" s="11">
        <f t="shared" si="57"/>
        <v>287392</v>
      </c>
      <c r="E145" s="4">
        <f t="shared" si="58"/>
        <v>1570921</v>
      </c>
      <c r="F145" s="68">
        <f t="shared" si="67"/>
        <v>11495.68</v>
      </c>
      <c r="G145" s="27">
        <f t="shared" si="70"/>
        <v>6.1016896758150398E-3</v>
      </c>
      <c r="H145" s="91">
        <f t="shared" si="71"/>
        <v>1</v>
      </c>
      <c r="I145" s="11">
        <f t="shared" si="68"/>
        <v>-3374284</v>
      </c>
      <c r="J145" s="4">
        <f t="shared" si="59"/>
        <v>0</v>
      </c>
      <c r="K145" s="55">
        <f t="shared" si="69"/>
        <v>1570921</v>
      </c>
      <c r="L145" s="98">
        <f t="shared" si="60"/>
        <v>-101018</v>
      </c>
      <c r="M145" s="4">
        <f t="shared" si="61"/>
        <v>0</v>
      </c>
      <c r="N145" s="55">
        <f t="shared" si="62"/>
        <v>38180</v>
      </c>
      <c r="P145" s="58">
        <f t="shared" si="64"/>
        <v>3.5888259287017471E-7</v>
      </c>
      <c r="Q145" s="59">
        <f t="shared" si="65"/>
        <v>2.2038850191770467</v>
      </c>
      <c r="R145" s="59">
        <f t="shared" si="66"/>
        <v>0</v>
      </c>
      <c r="S145" s="163">
        <f t="shared" si="63"/>
        <v>0</v>
      </c>
      <c r="T145" s="124"/>
      <c r="U145" s="123"/>
      <c r="V145" s="123"/>
      <c r="W145" s="123"/>
      <c r="X145" s="15"/>
    </row>
    <row r="146" spans="2:24" x14ac:dyDescent="0.25">
      <c r="B146" s="9">
        <v>142</v>
      </c>
      <c r="C146" s="22">
        <v>44027</v>
      </c>
      <c r="D146" s="9">
        <f t="shared" si="57"/>
        <v>287392</v>
      </c>
      <c r="E146" s="2">
        <f t="shared" si="58"/>
        <v>1610052</v>
      </c>
      <c r="F146" s="67">
        <f t="shared" si="67"/>
        <v>11495.68</v>
      </c>
      <c r="G146" s="28">
        <f t="shared" si="70"/>
        <v>6.1016896758150398E-3</v>
      </c>
      <c r="H146" s="92">
        <f t="shared" si="71"/>
        <v>1</v>
      </c>
      <c r="I146" s="9">
        <f t="shared" si="68"/>
        <v>-3477818</v>
      </c>
      <c r="J146" s="2">
        <f t="shared" si="59"/>
        <v>0</v>
      </c>
      <c r="K146" s="50">
        <f t="shared" si="69"/>
        <v>1610052</v>
      </c>
      <c r="L146" s="99">
        <f t="shared" si="60"/>
        <v>-103534</v>
      </c>
      <c r="M146" s="2">
        <f t="shared" si="61"/>
        <v>0</v>
      </c>
      <c r="N146" s="50">
        <f t="shared" si="62"/>
        <v>39131</v>
      </c>
      <c r="P146" s="57">
        <f t="shared" si="64"/>
        <v>3.5888259287017471E-7</v>
      </c>
      <c r="Q146" s="56">
        <f t="shared" si="65"/>
        <v>2.2409121424897034</v>
      </c>
      <c r="R146" s="56">
        <f t="shared" si="66"/>
        <v>0</v>
      </c>
      <c r="S146" s="139">
        <f t="shared" si="63"/>
        <v>0</v>
      </c>
      <c r="T146" s="57"/>
      <c r="U146" s="56"/>
      <c r="V146" s="56"/>
      <c r="W146" s="56"/>
      <c r="X146" s="16"/>
    </row>
    <row r="147" spans="2:24" x14ac:dyDescent="0.25">
      <c r="B147" s="11">
        <v>143</v>
      </c>
      <c r="C147" s="21">
        <v>44028</v>
      </c>
      <c r="D147" s="11">
        <f t="shared" si="57"/>
        <v>287392</v>
      </c>
      <c r="E147" s="4">
        <f t="shared" si="58"/>
        <v>1650158</v>
      </c>
      <c r="F147" s="68">
        <f t="shared" si="67"/>
        <v>11495.68</v>
      </c>
      <c r="G147" s="27">
        <f t="shared" si="70"/>
        <v>6.1016896758150398E-3</v>
      </c>
      <c r="H147" s="91">
        <f t="shared" si="71"/>
        <v>1</v>
      </c>
      <c r="I147" s="11">
        <f t="shared" si="68"/>
        <v>-3583931</v>
      </c>
      <c r="J147" s="4">
        <f t="shared" si="59"/>
        <v>0</v>
      </c>
      <c r="K147" s="55">
        <f t="shared" si="69"/>
        <v>1650158</v>
      </c>
      <c r="L147" s="98">
        <f t="shared" si="60"/>
        <v>-106113</v>
      </c>
      <c r="M147" s="4">
        <f t="shared" si="61"/>
        <v>0</v>
      </c>
      <c r="N147" s="55">
        <f t="shared" si="62"/>
        <v>40106</v>
      </c>
      <c r="P147" s="58">
        <f t="shared" si="64"/>
        <v>3.5888259287017471E-7</v>
      </c>
      <c r="Q147" s="59">
        <f t="shared" si="65"/>
        <v>2.2788614817723407</v>
      </c>
      <c r="R147" s="59">
        <f t="shared" si="66"/>
        <v>0</v>
      </c>
      <c r="S147" s="163">
        <f t="shared" si="63"/>
        <v>0</v>
      </c>
      <c r="T147" s="124"/>
      <c r="U147" s="123"/>
      <c r="V147" s="123"/>
      <c r="W147" s="123"/>
      <c r="X147" s="15"/>
    </row>
    <row r="148" spans="2:24" x14ac:dyDescent="0.25">
      <c r="B148" s="9">
        <v>144</v>
      </c>
      <c r="C148" s="22">
        <v>44029</v>
      </c>
      <c r="D148" s="9">
        <f t="shared" si="57"/>
        <v>287392</v>
      </c>
      <c r="E148" s="2">
        <f t="shared" si="58"/>
        <v>1691263</v>
      </c>
      <c r="F148" s="67">
        <f t="shared" si="67"/>
        <v>11495.68</v>
      </c>
      <c r="G148" s="28">
        <f t="shared" si="70"/>
        <v>6.1016896758150398E-3</v>
      </c>
      <c r="H148" s="92">
        <f t="shared" si="71"/>
        <v>1</v>
      </c>
      <c r="I148" s="9">
        <f t="shared" si="68"/>
        <v>-3692687</v>
      </c>
      <c r="J148" s="2">
        <f t="shared" si="59"/>
        <v>0</v>
      </c>
      <c r="K148" s="50">
        <f t="shared" si="69"/>
        <v>1691263</v>
      </c>
      <c r="L148" s="99">
        <f t="shared" si="60"/>
        <v>-108756</v>
      </c>
      <c r="M148" s="2">
        <f t="shared" si="61"/>
        <v>0</v>
      </c>
      <c r="N148" s="50">
        <f t="shared" si="62"/>
        <v>41105</v>
      </c>
      <c r="P148" s="57">
        <f t="shared" si="64"/>
        <v>3.5888259287017471E-7</v>
      </c>
      <c r="Q148" s="56">
        <f t="shared" si="65"/>
        <v>2.3177561334906409</v>
      </c>
      <c r="R148" s="56">
        <f t="shared" si="66"/>
        <v>0</v>
      </c>
      <c r="S148" s="139">
        <f t="shared" si="63"/>
        <v>0</v>
      </c>
      <c r="T148" s="57"/>
      <c r="U148" s="56"/>
      <c r="V148" s="56"/>
      <c r="W148" s="56"/>
      <c r="X148" s="16"/>
    </row>
    <row r="149" spans="2:24" x14ac:dyDescent="0.25">
      <c r="B149" s="11">
        <v>145</v>
      </c>
      <c r="C149" s="21">
        <v>44030</v>
      </c>
      <c r="D149" s="11">
        <f t="shared" si="57"/>
        <v>287392</v>
      </c>
      <c r="E149" s="4">
        <f t="shared" si="58"/>
        <v>1733392</v>
      </c>
      <c r="F149" s="68">
        <f t="shared" si="67"/>
        <v>11495.68</v>
      </c>
      <c r="G149" s="27">
        <f t="shared" si="70"/>
        <v>6.1016896758150398E-3</v>
      </c>
      <c r="H149" s="91">
        <f t="shared" si="71"/>
        <v>1</v>
      </c>
      <c r="I149" s="11">
        <f t="shared" si="68"/>
        <v>-3804152</v>
      </c>
      <c r="J149" s="4">
        <f t="shared" si="59"/>
        <v>0</v>
      </c>
      <c r="K149" s="55">
        <f t="shared" si="69"/>
        <v>1733392</v>
      </c>
      <c r="L149" s="98">
        <f t="shared" si="60"/>
        <v>-111465</v>
      </c>
      <c r="M149" s="4">
        <f t="shared" si="61"/>
        <v>0</v>
      </c>
      <c r="N149" s="55">
        <f t="shared" si="62"/>
        <v>42129</v>
      </c>
      <c r="P149" s="58">
        <f t="shared" si="64"/>
        <v>3.5888259287017471E-7</v>
      </c>
      <c r="Q149" s="59">
        <f t="shared" si="65"/>
        <v>2.3576195517417418</v>
      </c>
      <c r="R149" s="59">
        <f t="shared" si="66"/>
        <v>0</v>
      </c>
      <c r="S149" s="163">
        <f t="shared" si="63"/>
        <v>0</v>
      </c>
      <c r="T149" s="124"/>
      <c r="U149" s="123"/>
      <c r="V149" s="123"/>
      <c r="W149" s="123"/>
      <c r="X149" s="15"/>
    </row>
    <row r="150" spans="2:24" x14ac:dyDescent="0.25">
      <c r="B150" s="9">
        <v>146</v>
      </c>
      <c r="C150" s="22">
        <v>44031</v>
      </c>
      <c r="D150" s="9">
        <f t="shared" si="57"/>
        <v>287392</v>
      </c>
      <c r="E150" s="2">
        <f t="shared" si="58"/>
        <v>1776570</v>
      </c>
      <c r="F150" s="67">
        <f t="shared" si="67"/>
        <v>11495.68</v>
      </c>
      <c r="G150" s="28">
        <f t="shared" si="70"/>
        <v>6.1016896758150398E-3</v>
      </c>
      <c r="H150" s="92">
        <f t="shared" si="71"/>
        <v>1</v>
      </c>
      <c r="I150" s="9">
        <f t="shared" si="68"/>
        <v>-3918394</v>
      </c>
      <c r="J150" s="2">
        <f t="shared" si="59"/>
        <v>0</v>
      </c>
      <c r="K150" s="50">
        <f t="shared" si="69"/>
        <v>1776570</v>
      </c>
      <c r="L150" s="99">
        <f t="shared" si="60"/>
        <v>-114242</v>
      </c>
      <c r="M150" s="2">
        <f t="shared" si="61"/>
        <v>0</v>
      </c>
      <c r="N150" s="50">
        <f t="shared" si="62"/>
        <v>43178</v>
      </c>
      <c r="P150" s="57">
        <f t="shared" si="64"/>
        <v>3.5888259287017471E-7</v>
      </c>
      <c r="Q150" s="56">
        <f t="shared" si="65"/>
        <v>2.3984759294558593</v>
      </c>
      <c r="R150" s="56">
        <f t="shared" si="66"/>
        <v>0</v>
      </c>
      <c r="S150" s="139">
        <f t="shared" si="63"/>
        <v>0</v>
      </c>
      <c r="T150" s="57"/>
      <c r="U150" s="56"/>
      <c r="V150" s="56"/>
      <c r="W150" s="56"/>
      <c r="X150" s="16"/>
    </row>
    <row r="151" spans="2:24" x14ac:dyDescent="0.25">
      <c r="B151" s="11">
        <v>147</v>
      </c>
      <c r="C151" s="21">
        <v>44032</v>
      </c>
      <c r="D151" s="11">
        <f t="shared" si="57"/>
        <v>287392</v>
      </c>
      <c r="E151" s="4">
        <f t="shared" si="58"/>
        <v>1820824</v>
      </c>
      <c r="F151" s="68">
        <f t="shared" si="67"/>
        <v>11495.68</v>
      </c>
      <c r="G151" s="27">
        <f t="shared" si="70"/>
        <v>6.1016896758150398E-3</v>
      </c>
      <c r="H151" s="91">
        <f t="shared" si="71"/>
        <v>1</v>
      </c>
      <c r="I151" s="11">
        <f t="shared" si="68"/>
        <v>-4035482</v>
      </c>
      <c r="J151" s="4">
        <f t="shared" si="59"/>
        <v>0</v>
      </c>
      <c r="K151" s="55">
        <f t="shared" si="69"/>
        <v>1820824</v>
      </c>
      <c r="L151" s="98">
        <f t="shared" si="60"/>
        <v>-117088</v>
      </c>
      <c r="M151" s="4">
        <f t="shared" si="61"/>
        <v>0</v>
      </c>
      <c r="N151" s="55">
        <f t="shared" si="62"/>
        <v>44254</v>
      </c>
      <c r="P151" s="58">
        <f t="shared" ref="P151:P182" si="72">R$17*((1+P$17-Q$17)*(1+P$17+S$17)-Q$17)</f>
        <v>3.5888259287017471E-7</v>
      </c>
      <c r="Q151" s="59">
        <f t="shared" ref="Q151:Q182" si="73">(1+P$17-Q$17)*(1+P$17+S$17)-R$17*((S$17*K150)+((I150+J150)*(1+P$17+S$17)))</f>
        <v>2.4403501748261185</v>
      </c>
      <c r="R151" s="59">
        <f t="shared" ref="R151:R182" si="74">-J150*(1+P$17+S$17)</f>
        <v>0</v>
      </c>
      <c r="S151" s="163">
        <f t="shared" si="63"/>
        <v>0</v>
      </c>
      <c r="T151" s="124"/>
      <c r="U151" s="123"/>
      <c r="V151" s="123"/>
      <c r="W151" s="123"/>
      <c r="X151" s="15"/>
    </row>
    <row r="152" spans="2:24" x14ac:dyDescent="0.25">
      <c r="B152" s="9">
        <v>148</v>
      </c>
      <c r="C152" s="22">
        <v>44033</v>
      </c>
      <c r="D152" s="9">
        <f t="shared" si="57"/>
        <v>287392</v>
      </c>
      <c r="E152" s="2">
        <f t="shared" si="58"/>
        <v>1866180</v>
      </c>
      <c r="F152" s="67">
        <f t="shared" si="67"/>
        <v>11495.68</v>
      </c>
      <c r="G152" s="28">
        <f t="shared" si="70"/>
        <v>6.1016896758150398E-3</v>
      </c>
      <c r="H152" s="92">
        <f t="shared" si="71"/>
        <v>1</v>
      </c>
      <c r="I152" s="9">
        <f t="shared" si="68"/>
        <v>-4155486</v>
      </c>
      <c r="J152" s="2">
        <f t="shared" si="59"/>
        <v>0</v>
      </c>
      <c r="K152" s="50">
        <f t="shared" si="69"/>
        <v>1866180</v>
      </c>
      <c r="L152" s="99">
        <f t="shared" si="60"/>
        <v>-120004</v>
      </c>
      <c r="M152" s="2">
        <f t="shared" si="61"/>
        <v>0</v>
      </c>
      <c r="N152" s="50">
        <f t="shared" si="62"/>
        <v>45356</v>
      </c>
      <c r="P152" s="57">
        <f t="shared" si="72"/>
        <v>3.5888259287017471E-7</v>
      </c>
      <c r="Q152" s="56">
        <f t="shared" si="73"/>
        <v>2.4832676008174337</v>
      </c>
      <c r="R152" s="56">
        <f t="shared" si="74"/>
        <v>0</v>
      </c>
      <c r="S152" s="139">
        <f t="shared" si="63"/>
        <v>0</v>
      </c>
      <c r="T152" s="57"/>
      <c r="U152" s="56"/>
      <c r="V152" s="56"/>
      <c r="W152" s="56"/>
      <c r="X152" s="16"/>
    </row>
    <row r="153" spans="2:24" x14ac:dyDescent="0.25">
      <c r="B153" s="11">
        <v>149</v>
      </c>
      <c r="C153" s="21">
        <v>44034</v>
      </c>
      <c r="D153" s="11">
        <f t="shared" si="57"/>
        <v>287392</v>
      </c>
      <c r="E153" s="4">
        <f t="shared" si="58"/>
        <v>1912666</v>
      </c>
      <c r="F153" s="68">
        <f t="shared" si="67"/>
        <v>11495.68</v>
      </c>
      <c r="G153" s="27">
        <f t="shared" si="70"/>
        <v>6.1016896758150398E-3</v>
      </c>
      <c r="H153" s="91">
        <f t="shared" si="71"/>
        <v>1</v>
      </c>
      <c r="I153" s="11">
        <f t="shared" si="68"/>
        <v>-4278479</v>
      </c>
      <c r="J153" s="4">
        <f t="shared" si="59"/>
        <v>0</v>
      </c>
      <c r="K153" s="55">
        <f t="shared" si="69"/>
        <v>1912666</v>
      </c>
      <c r="L153" s="98">
        <f t="shared" si="60"/>
        <v>-122993</v>
      </c>
      <c r="M153" s="4">
        <f t="shared" si="61"/>
        <v>0</v>
      </c>
      <c r="N153" s="55">
        <f t="shared" si="62"/>
        <v>46486</v>
      </c>
      <c r="P153" s="58">
        <f t="shared" si="72"/>
        <v>3.5888259287017471E-7</v>
      </c>
      <c r="Q153" s="59">
        <f t="shared" si="73"/>
        <v>2.5272538544560077</v>
      </c>
      <c r="R153" s="59">
        <f t="shared" si="74"/>
        <v>0</v>
      </c>
      <c r="S153" s="163">
        <f t="shared" si="63"/>
        <v>0</v>
      </c>
      <c r="T153" s="124"/>
      <c r="U153" s="123"/>
      <c r="V153" s="123"/>
      <c r="W153" s="123"/>
      <c r="X153" s="15"/>
    </row>
    <row r="154" spans="2:24" x14ac:dyDescent="0.25">
      <c r="B154" s="9">
        <v>150</v>
      </c>
      <c r="C154" s="22">
        <v>44035</v>
      </c>
      <c r="D154" s="9">
        <f t="shared" si="57"/>
        <v>287392</v>
      </c>
      <c r="E154" s="2">
        <f t="shared" si="58"/>
        <v>1960310</v>
      </c>
      <c r="F154" s="67">
        <f t="shared" si="67"/>
        <v>11495.68</v>
      </c>
      <c r="G154" s="28">
        <f t="shared" si="70"/>
        <v>6.1016896758150398E-3</v>
      </c>
      <c r="H154" s="92">
        <f t="shared" si="71"/>
        <v>1</v>
      </c>
      <c r="I154" s="9">
        <f t="shared" si="68"/>
        <v>-4404536</v>
      </c>
      <c r="J154" s="2">
        <f t="shared" si="59"/>
        <v>0</v>
      </c>
      <c r="K154" s="50">
        <f t="shared" si="69"/>
        <v>1960310</v>
      </c>
      <c r="L154" s="99">
        <f t="shared" si="60"/>
        <v>-126057</v>
      </c>
      <c r="M154" s="2">
        <f t="shared" si="61"/>
        <v>0</v>
      </c>
      <c r="N154" s="50">
        <f t="shared" si="62"/>
        <v>47644</v>
      </c>
      <c r="P154" s="57">
        <f t="shared" si="72"/>
        <v>3.5888259287017471E-7</v>
      </c>
      <c r="Q154" s="56">
        <f t="shared" si="73"/>
        <v>2.572335702802742</v>
      </c>
      <c r="R154" s="56">
        <f t="shared" si="74"/>
        <v>0</v>
      </c>
      <c r="S154" s="139">
        <f t="shared" si="63"/>
        <v>0</v>
      </c>
      <c r="T154" s="57"/>
      <c r="U154" s="56"/>
      <c r="V154" s="56"/>
      <c r="W154" s="56"/>
      <c r="X154" s="16"/>
    </row>
    <row r="155" spans="2:24" x14ac:dyDescent="0.25">
      <c r="B155" s="11">
        <v>151</v>
      </c>
      <c r="C155" s="21">
        <v>44036</v>
      </c>
      <c r="D155" s="11">
        <f t="shared" si="57"/>
        <v>287392</v>
      </c>
      <c r="E155" s="4">
        <f t="shared" si="58"/>
        <v>2009141</v>
      </c>
      <c r="F155" s="68">
        <f t="shared" si="67"/>
        <v>11495.68</v>
      </c>
      <c r="G155" s="27">
        <f t="shared" si="70"/>
        <v>6.1016896758150398E-3</v>
      </c>
      <c r="H155" s="91">
        <f t="shared" si="71"/>
        <v>1</v>
      </c>
      <c r="I155" s="11">
        <f t="shared" si="68"/>
        <v>-4533733</v>
      </c>
      <c r="J155" s="4">
        <f t="shared" si="59"/>
        <v>0</v>
      </c>
      <c r="K155" s="55">
        <f t="shared" si="69"/>
        <v>2009141</v>
      </c>
      <c r="L155" s="98">
        <f t="shared" si="60"/>
        <v>-129197</v>
      </c>
      <c r="M155" s="4">
        <f t="shared" si="61"/>
        <v>0</v>
      </c>
      <c r="N155" s="55">
        <f t="shared" si="62"/>
        <v>48831</v>
      </c>
      <c r="P155" s="58">
        <f t="shared" si="72"/>
        <v>3.5888259287017471E-7</v>
      </c>
      <c r="Q155" s="59">
        <f t="shared" si="73"/>
        <v>2.6185406281814498</v>
      </c>
      <c r="R155" s="59">
        <f t="shared" si="74"/>
        <v>0</v>
      </c>
      <c r="S155" s="163">
        <f t="shared" si="63"/>
        <v>0</v>
      </c>
      <c r="T155" s="124"/>
      <c r="U155" s="123"/>
      <c r="V155" s="123"/>
      <c r="W155" s="123"/>
      <c r="X155" s="15"/>
    </row>
    <row r="156" spans="2:24" x14ac:dyDescent="0.25">
      <c r="B156" s="9">
        <v>152</v>
      </c>
      <c r="C156" s="22">
        <v>44037</v>
      </c>
      <c r="D156" s="9">
        <f t="shared" si="57"/>
        <v>287392</v>
      </c>
      <c r="E156" s="2">
        <f t="shared" si="58"/>
        <v>2059188</v>
      </c>
      <c r="F156" s="67">
        <f t="shared" si="67"/>
        <v>11495.68</v>
      </c>
      <c r="G156" s="28">
        <f t="shared" si="70"/>
        <v>6.1016896758150398E-3</v>
      </c>
      <c r="H156" s="92">
        <f t="shared" si="71"/>
        <v>1</v>
      </c>
      <c r="I156" s="9">
        <f t="shared" si="68"/>
        <v>-4666149</v>
      </c>
      <c r="J156" s="2">
        <f t="shared" si="59"/>
        <v>0</v>
      </c>
      <c r="K156" s="50">
        <f t="shared" si="69"/>
        <v>2059188</v>
      </c>
      <c r="L156" s="99">
        <f t="shared" si="60"/>
        <v>-132416</v>
      </c>
      <c r="M156" s="2">
        <f t="shared" si="61"/>
        <v>0</v>
      </c>
      <c r="N156" s="50">
        <f t="shared" si="62"/>
        <v>50047</v>
      </c>
      <c r="P156" s="57">
        <f t="shared" si="72"/>
        <v>3.5888259287017471E-7</v>
      </c>
      <c r="Q156" s="56">
        <f t="shared" si="73"/>
        <v>2.6658964941175647</v>
      </c>
      <c r="R156" s="56">
        <f t="shared" si="74"/>
        <v>0</v>
      </c>
      <c r="S156" s="139">
        <f t="shared" si="63"/>
        <v>0</v>
      </c>
      <c r="T156" s="57"/>
      <c r="U156" s="56"/>
      <c r="V156" s="56"/>
      <c r="W156" s="56"/>
      <c r="X156" s="16"/>
    </row>
    <row r="157" spans="2:24" x14ac:dyDescent="0.25">
      <c r="B157" s="11">
        <v>153</v>
      </c>
      <c r="C157" s="21">
        <v>44038</v>
      </c>
      <c r="D157" s="11">
        <f t="shared" si="57"/>
        <v>287392</v>
      </c>
      <c r="E157" s="4">
        <f t="shared" si="58"/>
        <v>2110482</v>
      </c>
      <c r="F157" s="68">
        <f t="shared" si="67"/>
        <v>11495.68</v>
      </c>
      <c r="G157" s="27">
        <f t="shared" si="70"/>
        <v>6.1016896758150398E-3</v>
      </c>
      <c r="H157" s="91">
        <f t="shared" si="71"/>
        <v>1</v>
      </c>
      <c r="I157" s="11">
        <f t="shared" si="68"/>
        <v>-4801863</v>
      </c>
      <c r="J157" s="4">
        <f t="shared" si="59"/>
        <v>0</v>
      </c>
      <c r="K157" s="55">
        <f t="shared" si="69"/>
        <v>2110482</v>
      </c>
      <c r="L157" s="98">
        <f t="shared" si="60"/>
        <v>-135714</v>
      </c>
      <c r="M157" s="4">
        <f t="shared" si="61"/>
        <v>0</v>
      </c>
      <c r="N157" s="55">
        <f t="shared" si="62"/>
        <v>51294</v>
      </c>
      <c r="P157" s="58">
        <f t="shared" si="72"/>
        <v>3.5888259287017471E-7</v>
      </c>
      <c r="Q157" s="59">
        <f t="shared" si="73"/>
        <v>2.7144322370308891</v>
      </c>
      <c r="R157" s="59">
        <f t="shared" si="74"/>
        <v>0</v>
      </c>
      <c r="S157" s="163">
        <f t="shared" si="63"/>
        <v>0</v>
      </c>
      <c r="T157" s="124"/>
      <c r="U157" s="123"/>
      <c r="V157" s="123"/>
      <c r="W157" s="123"/>
      <c r="X157" s="15"/>
    </row>
    <row r="158" spans="2:24" x14ac:dyDescent="0.25">
      <c r="B158" s="9">
        <v>154</v>
      </c>
      <c r="C158" s="22">
        <v>44039</v>
      </c>
      <c r="D158" s="9">
        <f t="shared" si="57"/>
        <v>287392</v>
      </c>
      <c r="E158" s="2">
        <f t="shared" si="58"/>
        <v>2163053</v>
      </c>
      <c r="F158" s="67">
        <f t="shared" si="67"/>
        <v>11495.68</v>
      </c>
      <c r="G158" s="28">
        <f t="shared" si="70"/>
        <v>6.1016896758150398E-3</v>
      </c>
      <c r="H158" s="92">
        <f t="shared" si="71"/>
        <v>1</v>
      </c>
      <c r="I158" s="9">
        <f t="shared" si="68"/>
        <v>-4940957</v>
      </c>
      <c r="J158" s="2">
        <f t="shared" si="59"/>
        <v>0</v>
      </c>
      <c r="K158" s="50">
        <f t="shared" si="69"/>
        <v>2163053</v>
      </c>
      <c r="L158" s="99">
        <f t="shared" si="60"/>
        <v>-139094</v>
      </c>
      <c r="M158" s="2">
        <f t="shared" si="61"/>
        <v>0</v>
      </c>
      <c r="N158" s="50">
        <f t="shared" si="62"/>
        <v>52571</v>
      </c>
      <c r="P158" s="57">
        <f t="shared" si="72"/>
        <v>3.5888259287017471E-7</v>
      </c>
      <c r="Q158" s="56">
        <f t="shared" si="73"/>
        <v>2.7641768404815545</v>
      </c>
      <c r="R158" s="56">
        <f t="shared" si="74"/>
        <v>0</v>
      </c>
      <c r="S158" s="139">
        <f t="shared" si="63"/>
        <v>0</v>
      </c>
      <c r="T158" s="57"/>
      <c r="U158" s="56"/>
      <c r="V158" s="56"/>
      <c r="W158" s="56"/>
      <c r="X158" s="16"/>
    </row>
    <row r="159" spans="2:24" x14ac:dyDescent="0.25">
      <c r="B159" s="11">
        <v>155</v>
      </c>
      <c r="C159" s="21">
        <v>44040</v>
      </c>
      <c r="D159" s="11">
        <f t="shared" si="57"/>
        <v>287392</v>
      </c>
      <c r="E159" s="4">
        <f t="shared" si="58"/>
        <v>2216934</v>
      </c>
      <c r="F159" s="68">
        <f t="shared" si="67"/>
        <v>11495.68</v>
      </c>
      <c r="G159" s="27">
        <f t="shared" si="70"/>
        <v>6.1016896758150398E-3</v>
      </c>
      <c r="H159" s="91">
        <f t="shared" si="71"/>
        <v>1</v>
      </c>
      <c r="I159" s="11">
        <f t="shared" si="68"/>
        <v>-5083516</v>
      </c>
      <c r="J159" s="4">
        <f t="shared" si="59"/>
        <v>0</v>
      </c>
      <c r="K159" s="55">
        <f t="shared" si="69"/>
        <v>2216934</v>
      </c>
      <c r="L159" s="98">
        <f t="shared" si="60"/>
        <v>-142559</v>
      </c>
      <c r="M159" s="4">
        <f t="shared" si="61"/>
        <v>0</v>
      </c>
      <c r="N159" s="55">
        <f t="shared" si="62"/>
        <v>53881</v>
      </c>
      <c r="P159" s="58">
        <f t="shared" si="72"/>
        <v>3.5888259287017471E-7</v>
      </c>
      <c r="Q159" s="59">
        <f t="shared" si="73"/>
        <v>2.8151603373538947</v>
      </c>
      <c r="R159" s="59">
        <f t="shared" si="74"/>
        <v>0</v>
      </c>
      <c r="S159" s="163">
        <f t="shared" si="63"/>
        <v>0</v>
      </c>
      <c r="T159" s="124"/>
      <c r="U159" s="123"/>
      <c r="V159" s="123"/>
      <c r="W159" s="123"/>
      <c r="X159" s="15"/>
    </row>
    <row r="160" spans="2:24" x14ac:dyDescent="0.25">
      <c r="B160" s="9">
        <v>156</v>
      </c>
      <c r="C160" s="22">
        <v>44041</v>
      </c>
      <c r="D160" s="9">
        <f t="shared" si="57"/>
        <v>287392</v>
      </c>
      <c r="E160" s="2">
        <f t="shared" si="58"/>
        <v>2272157</v>
      </c>
      <c r="F160" s="67">
        <f t="shared" si="67"/>
        <v>11495.68</v>
      </c>
      <c r="G160" s="28">
        <f t="shared" si="70"/>
        <v>6.1016896758150398E-3</v>
      </c>
      <c r="H160" s="92">
        <f t="shared" si="71"/>
        <v>1</v>
      </c>
      <c r="I160" s="9">
        <f t="shared" si="68"/>
        <v>-5229626</v>
      </c>
      <c r="J160" s="2">
        <f t="shared" si="59"/>
        <v>0</v>
      </c>
      <c r="K160" s="50">
        <f t="shared" si="69"/>
        <v>2272157</v>
      </c>
      <c r="L160" s="99">
        <f t="shared" si="60"/>
        <v>-146110</v>
      </c>
      <c r="M160" s="2">
        <f t="shared" si="61"/>
        <v>0</v>
      </c>
      <c r="N160" s="50">
        <f t="shared" si="62"/>
        <v>55223</v>
      </c>
      <c r="P160" s="57">
        <f t="shared" si="72"/>
        <v>3.5888259287017471E-7</v>
      </c>
      <c r="Q160" s="56">
        <f t="shared" si="73"/>
        <v>2.8674139041371083</v>
      </c>
      <c r="R160" s="56">
        <f t="shared" si="74"/>
        <v>0</v>
      </c>
      <c r="S160" s="139">
        <f t="shared" si="63"/>
        <v>0</v>
      </c>
      <c r="T160" s="57"/>
      <c r="U160" s="56"/>
      <c r="V160" s="56"/>
      <c r="W160" s="56"/>
      <c r="X160" s="16"/>
    </row>
    <row r="161" spans="2:24" x14ac:dyDescent="0.25">
      <c r="B161" s="11">
        <v>157</v>
      </c>
      <c r="C161" s="21">
        <v>44042</v>
      </c>
      <c r="D161" s="11">
        <f t="shared" si="57"/>
        <v>287392</v>
      </c>
      <c r="E161" s="4">
        <f t="shared" si="58"/>
        <v>2328756</v>
      </c>
      <c r="F161" s="68">
        <f t="shared" ref="F161:F192" si="75">D161*P$17</f>
        <v>11495.68</v>
      </c>
      <c r="G161" s="27">
        <f t="shared" si="70"/>
        <v>6.1016896758150398E-3</v>
      </c>
      <c r="H161" s="91">
        <f t="shared" si="71"/>
        <v>1</v>
      </c>
      <c r="I161" s="11">
        <f t="shared" ref="I161:I192" si="76">INT((S$17*K161+I160)/(1+R$17*J161))</f>
        <v>-5379376</v>
      </c>
      <c r="J161" s="4">
        <f t="shared" si="59"/>
        <v>0</v>
      </c>
      <c r="K161" s="55">
        <f t="shared" ref="K161:K192" si="77">INT((Q$17*J161+K160)/(1+P$17+S$17))</f>
        <v>2328756</v>
      </c>
      <c r="L161" s="98">
        <f t="shared" si="60"/>
        <v>-149750</v>
      </c>
      <c r="M161" s="4">
        <f t="shared" si="61"/>
        <v>0</v>
      </c>
      <c r="N161" s="55">
        <f t="shared" si="62"/>
        <v>56599</v>
      </c>
      <c r="P161" s="58">
        <f t="shared" si="72"/>
        <v>3.5888259287017471E-7</v>
      </c>
      <c r="Q161" s="59">
        <f t="shared" si="73"/>
        <v>2.9209690513816824</v>
      </c>
      <c r="R161" s="59">
        <f t="shared" si="74"/>
        <v>0</v>
      </c>
      <c r="S161" s="163">
        <f t="shared" si="63"/>
        <v>0</v>
      </c>
      <c r="T161" s="124"/>
      <c r="U161" s="123"/>
      <c r="V161" s="123"/>
      <c r="W161" s="123"/>
      <c r="X161" s="15"/>
    </row>
    <row r="162" spans="2:24" x14ac:dyDescent="0.25">
      <c r="B162" s="9">
        <v>158</v>
      </c>
      <c r="C162" s="22">
        <v>44043</v>
      </c>
      <c r="D162" s="9">
        <f t="shared" ref="D162:D204" si="78">D161+IF(M162&gt;0,M162,0)</f>
        <v>287392</v>
      </c>
      <c r="E162" s="2">
        <f t="shared" ref="E162:E204" si="79">E161+IF(N162&gt;0,N162,0)</f>
        <v>2386765</v>
      </c>
      <c r="F162" s="67">
        <f t="shared" si="75"/>
        <v>11495.68</v>
      </c>
      <c r="G162" s="28">
        <f t="shared" si="70"/>
        <v>6.1016896758150398E-3</v>
      </c>
      <c r="H162" s="92">
        <f t="shared" si="71"/>
        <v>1</v>
      </c>
      <c r="I162" s="9">
        <f t="shared" si="76"/>
        <v>-5532856</v>
      </c>
      <c r="J162" s="2">
        <f t="shared" ref="J162:J204" si="80">S162</f>
        <v>0</v>
      </c>
      <c r="K162" s="50">
        <f t="shared" si="77"/>
        <v>2386765</v>
      </c>
      <c r="L162" s="99">
        <f t="shared" ref="L162:L204" si="81">I162-I161</f>
        <v>-153480</v>
      </c>
      <c r="M162" s="2">
        <f t="shared" ref="M162:M204" si="82">J162-J161</f>
        <v>0</v>
      </c>
      <c r="N162" s="50">
        <f t="shared" ref="N162:N204" si="83">K162-K161</f>
        <v>58009</v>
      </c>
      <c r="P162" s="57">
        <f t="shared" si="72"/>
        <v>3.5888259287017471E-7</v>
      </c>
      <c r="Q162" s="56">
        <f t="shared" si="73"/>
        <v>2.9758584096728038</v>
      </c>
      <c r="R162" s="56">
        <f t="shared" si="74"/>
        <v>0</v>
      </c>
      <c r="S162" s="139">
        <f t="shared" ref="S162:S204" si="84">INT(((-Q162+SQRT((Q162^2)-(4*P162*R162)))/(2*P162)))</f>
        <v>0</v>
      </c>
      <c r="T162" s="57"/>
      <c r="U162" s="56"/>
      <c r="V162" s="56"/>
      <c r="W162" s="56"/>
      <c r="X162" s="16"/>
    </row>
    <row r="163" spans="2:24" x14ac:dyDescent="0.25">
      <c r="B163" s="11">
        <v>159</v>
      </c>
      <c r="C163" s="21">
        <v>44044</v>
      </c>
      <c r="D163" s="11">
        <f t="shared" si="78"/>
        <v>287392</v>
      </c>
      <c r="E163" s="4">
        <f t="shared" si="79"/>
        <v>2446219</v>
      </c>
      <c r="F163" s="68">
        <f t="shared" si="75"/>
        <v>11495.68</v>
      </c>
      <c r="G163" s="27">
        <f t="shared" si="70"/>
        <v>6.1016896758150398E-3</v>
      </c>
      <c r="H163" s="91">
        <f t="shared" si="71"/>
        <v>1</v>
      </c>
      <c r="I163" s="11">
        <f t="shared" si="76"/>
        <v>-5690159</v>
      </c>
      <c r="J163" s="4">
        <f t="shared" si="80"/>
        <v>0</v>
      </c>
      <c r="K163" s="55">
        <f t="shared" si="77"/>
        <v>2446219</v>
      </c>
      <c r="L163" s="98">
        <f t="shared" si="81"/>
        <v>-157303</v>
      </c>
      <c r="M163" s="4">
        <f t="shared" si="82"/>
        <v>0</v>
      </c>
      <c r="N163" s="55">
        <f t="shared" si="83"/>
        <v>59454</v>
      </c>
      <c r="P163" s="58">
        <f t="shared" si="72"/>
        <v>3.5888259287017471E-7</v>
      </c>
      <c r="Q163" s="59">
        <f t="shared" si="73"/>
        <v>3.032114967227113</v>
      </c>
      <c r="R163" s="59">
        <f t="shared" si="74"/>
        <v>0</v>
      </c>
      <c r="S163" s="163">
        <f t="shared" si="84"/>
        <v>0</v>
      </c>
      <c r="T163" s="124"/>
      <c r="U163" s="123"/>
      <c r="V163" s="123"/>
      <c r="W163" s="123"/>
      <c r="X163" s="15"/>
    </row>
    <row r="164" spans="2:24" x14ac:dyDescent="0.25">
      <c r="B164" s="9">
        <v>160</v>
      </c>
      <c r="C164" s="22">
        <v>44045</v>
      </c>
      <c r="D164" s="9">
        <f t="shared" si="78"/>
        <v>287392</v>
      </c>
      <c r="E164" s="2">
        <f t="shared" si="79"/>
        <v>2507154</v>
      </c>
      <c r="F164" s="67">
        <f t="shared" si="75"/>
        <v>11495.68</v>
      </c>
      <c r="G164" s="28">
        <f t="shared" si="70"/>
        <v>6.1016896758150398E-3</v>
      </c>
      <c r="H164" s="92">
        <f t="shared" si="71"/>
        <v>1</v>
      </c>
      <c r="I164" s="9">
        <f t="shared" si="76"/>
        <v>-5851381</v>
      </c>
      <c r="J164" s="2">
        <f t="shared" si="80"/>
        <v>0</v>
      </c>
      <c r="K164" s="50">
        <f t="shared" si="77"/>
        <v>2507154</v>
      </c>
      <c r="L164" s="99">
        <f t="shared" si="81"/>
        <v>-161222</v>
      </c>
      <c r="M164" s="2">
        <f t="shared" si="82"/>
        <v>0</v>
      </c>
      <c r="N164" s="50">
        <f t="shared" si="83"/>
        <v>60935</v>
      </c>
      <c r="P164" s="57">
        <f t="shared" si="72"/>
        <v>3.5888259287017471E-7</v>
      </c>
      <c r="Q164" s="56">
        <f t="shared" si="73"/>
        <v>3.0897728087257854</v>
      </c>
      <c r="R164" s="56">
        <f t="shared" si="74"/>
        <v>0</v>
      </c>
      <c r="S164" s="139">
        <f t="shared" si="84"/>
        <v>0</v>
      </c>
      <c r="T164" s="57"/>
      <c r="U164" s="56"/>
      <c r="V164" s="56"/>
      <c r="W164" s="56"/>
      <c r="X164" s="16"/>
    </row>
    <row r="165" spans="2:24" x14ac:dyDescent="0.25">
      <c r="B165" s="11">
        <v>161</v>
      </c>
      <c r="C165" s="21">
        <v>44046</v>
      </c>
      <c r="D165" s="11">
        <f t="shared" si="78"/>
        <v>287392</v>
      </c>
      <c r="E165" s="4">
        <f t="shared" si="79"/>
        <v>2569606</v>
      </c>
      <c r="F165" s="68">
        <f t="shared" si="75"/>
        <v>11495.68</v>
      </c>
      <c r="G165" s="27">
        <f t="shared" si="70"/>
        <v>6.1016896758150398E-3</v>
      </c>
      <c r="H165" s="91">
        <f t="shared" si="71"/>
        <v>1</v>
      </c>
      <c r="I165" s="11">
        <f t="shared" si="76"/>
        <v>-6016619</v>
      </c>
      <c r="J165" s="4">
        <f t="shared" si="80"/>
        <v>0</v>
      </c>
      <c r="K165" s="55">
        <f t="shared" si="77"/>
        <v>2569606</v>
      </c>
      <c r="L165" s="98">
        <f t="shared" si="81"/>
        <v>-165238</v>
      </c>
      <c r="M165" s="4">
        <f t="shared" si="82"/>
        <v>0</v>
      </c>
      <c r="N165" s="55">
        <f t="shared" si="83"/>
        <v>62452</v>
      </c>
      <c r="P165" s="58">
        <f t="shared" si="72"/>
        <v>3.5888259287017471E-7</v>
      </c>
      <c r="Q165" s="59">
        <f t="shared" si="73"/>
        <v>3.1488671153145278</v>
      </c>
      <c r="R165" s="59">
        <f t="shared" si="74"/>
        <v>0</v>
      </c>
      <c r="S165" s="163">
        <f t="shared" si="84"/>
        <v>0</v>
      </c>
      <c r="T165" s="124"/>
      <c r="U165" s="123"/>
      <c r="V165" s="123"/>
      <c r="W165" s="123"/>
      <c r="X165" s="15"/>
    </row>
    <row r="166" spans="2:24" x14ac:dyDescent="0.25">
      <c r="B166" s="9">
        <v>162</v>
      </c>
      <c r="C166" s="22">
        <v>44047</v>
      </c>
      <c r="D166" s="9">
        <f t="shared" si="78"/>
        <v>287392</v>
      </c>
      <c r="E166" s="2">
        <f t="shared" si="79"/>
        <v>2633614</v>
      </c>
      <c r="F166" s="67">
        <f t="shared" si="75"/>
        <v>11495.68</v>
      </c>
      <c r="G166" s="28">
        <f t="shared" si="70"/>
        <v>6.1016896758150398E-3</v>
      </c>
      <c r="H166" s="92">
        <f t="shared" si="71"/>
        <v>1</v>
      </c>
      <c r="I166" s="9">
        <f t="shared" si="76"/>
        <v>-6185973</v>
      </c>
      <c r="J166" s="2">
        <f t="shared" si="80"/>
        <v>0</v>
      </c>
      <c r="K166" s="50">
        <f t="shared" si="77"/>
        <v>2633614</v>
      </c>
      <c r="L166" s="99">
        <f t="shared" si="81"/>
        <v>-169354</v>
      </c>
      <c r="M166" s="2">
        <f t="shared" si="82"/>
        <v>0</v>
      </c>
      <c r="N166" s="50">
        <f t="shared" si="83"/>
        <v>64008</v>
      </c>
      <c r="P166" s="57">
        <f t="shared" si="72"/>
        <v>3.5888259287017471E-7</v>
      </c>
      <c r="Q166" s="56">
        <f t="shared" si="73"/>
        <v>3.2094334257705031</v>
      </c>
      <c r="R166" s="56">
        <f t="shared" si="74"/>
        <v>0</v>
      </c>
      <c r="S166" s="139">
        <f t="shared" si="84"/>
        <v>0</v>
      </c>
      <c r="T166" s="57"/>
      <c r="U166" s="56"/>
      <c r="V166" s="56"/>
      <c r="W166" s="56"/>
      <c r="X166" s="16"/>
    </row>
    <row r="167" spans="2:24" x14ac:dyDescent="0.25">
      <c r="B167" s="11">
        <v>163</v>
      </c>
      <c r="C167" s="21">
        <v>44048</v>
      </c>
      <c r="D167" s="11">
        <f t="shared" si="78"/>
        <v>287392</v>
      </c>
      <c r="E167" s="4">
        <f t="shared" si="79"/>
        <v>2699217</v>
      </c>
      <c r="F167" s="68">
        <f t="shared" si="75"/>
        <v>11495.68</v>
      </c>
      <c r="G167" s="27">
        <f t="shared" si="70"/>
        <v>6.1016896758150398E-3</v>
      </c>
      <c r="H167" s="91">
        <f t="shared" si="71"/>
        <v>1</v>
      </c>
      <c r="I167" s="11">
        <f t="shared" si="76"/>
        <v>-6359545</v>
      </c>
      <c r="J167" s="4">
        <f t="shared" si="80"/>
        <v>0</v>
      </c>
      <c r="K167" s="55">
        <f t="shared" si="77"/>
        <v>2699217</v>
      </c>
      <c r="L167" s="98">
        <f t="shared" si="81"/>
        <v>-173572</v>
      </c>
      <c r="M167" s="4">
        <f t="shared" si="82"/>
        <v>0</v>
      </c>
      <c r="N167" s="55">
        <f t="shared" si="83"/>
        <v>65603</v>
      </c>
      <c r="P167" s="58">
        <f t="shared" si="72"/>
        <v>3.5888259287017471E-7</v>
      </c>
      <c r="Q167" s="59">
        <f t="shared" si="73"/>
        <v>3.2715084224757374</v>
      </c>
      <c r="R167" s="59">
        <f t="shared" si="74"/>
        <v>0</v>
      </c>
      <c r="S167" s="163">
        <f t="shared" si="84"/>
        <v>0</v>
      </c>
      <c r="T167" s="124"/>
      <c r="U167" s="123"/>
      <c r="V167" s="123"/>
      <c r="W167" s="123"/>
      <c r="X167" s="15"/>
    </row>
    <row r="168" spans="2:24" x14ac:dyDescent="0.25">
      <c r="B168" s="9">
        <v>164</v>
      </c>
      <c r="C168" s="22">
        <v>44049</v>
      </c>
      <c r="D168" s="9">
        <f t="shared" si="78"/>
        <v>287392</v>
      </c>
      <c r="E168" s="2">
        <f t="shared" si="79"/>
        <v>2766454</v>
      </c>
      <c r="F168" s="67">
        <f t="shared" si="75"/>
        <v>11495.68</v>
      </c>
      <c r="G168" s="28">
        <f t="shared" si="70"/>
        <v>6.1016896758150398E-3</v>
      </c>
      <c r="H168" s="92">
        <f t="shared" si="71"/>
        <v>1</v>
      </c>
      <c r="I168" s="9">
        <f t="shared" si="76"/>
        <v>-6537441</v>
      </c>
      <c r="J168" s="2">
        <f t="shared" si="80"/>
        <v>0</v>
      </c>
      <c r="K168" s="50">
        <f t="shared" si="77"/>
        <v>2766454</v>
      </c>
      <c r="L168" s="99">
        <f t="shared" si="81"/>
        <v>-177896</v>
      </c>
      <c r="M168" s="2">
        <f t="shared" si="82"/>
        <v>0</v>
      </c>
      <c r="N168" s="50">
        <f t="shared" si="83"/>
        <v>67237</v>
      </c>
      <c r="P168" s="57">
        <f t="shared" si="72"/>
        <v>3.5888259287017471E-7</v>
      </c>
      <c r="Q168" s="56">
        <f t="shared" si="73"/>
        <v>3.3351295030751693</v>
      </c>
      <c r="R168" s="56">
        <f t="shared" si="74"/>
        <v>0</v>
      </c>
      <c r="S168" s="139">
        <f t="shared" si="84"/>
        <v>0</v>
      </c>
      <c r="T168" s="57"/>
      <c r="U168" s="56"/>
      <c r="V168" s="56"/>
      <c r="W168" s="56"/>
      <c r="X168" s="16"/>
    </row>
    <row r="169" spans="2:24" x14ac:dyDescent="0.25">
      <c r="B169" s="11">
        <v>165</v>
      </c>
      <c r="C169" s="21">
        <v>44050</v>
      </c>
      <c r="D169" s="11">
        <f t="shared" si="78"/>
        <v>287392</v>
      </c>
      <c r="E169" s="4">
        <f t="shared" si="79"/>
        <v>2835366</v>
      </c>
      <c r="F169" s="68">
        <f t="shared" si="75"/>
        <v>11495.68</v>
      </c>
      <c r="G169" s="27">
        <f t="shared" si="70"/>
        <v>6.1016896758150398E-3</v>
      </c>
      <c r="H169" s="91">
        <f t="shared" si="71"/>
        <v>1</v>
      </c>
      <c r="I169" s="11">
        <f t="shared" si="76"/>
        <v>-6719768</v>
      </c>
      <c r="J169" s="4">
        <f t="shared" si="80"/>
        <v>0</v>
      </c>
      <c r="K169" s="55">
        <f t="shared" si="77"/>
        <v>2835366</v>
      </c>
      <c r="L169" s="98">
        <f t="shared" si="81"/>
        <v>-182327</v>
      </c>
      <c r="M169" s="4">
        <f t="shared" si="82"/>
        <v>0</v>
      </c>
      <c r="N169" s="55">
        <f t="shared" si="83"/>
        <v>68912</v>
      </c>
      <c r="P169" s="58">
        <f t="shared" si="72"/>
        <v>3.5888259287017471E-7</v>
      </c>
      <c r="Q169" s="59">
        <f t="shared" si="73"/>
        <v>3.4003354957395584</v>
      </c>
      <c r="R169" s="59">
        <f t="shared" si="74"/>
        <v>0</v>
      </c>
      <c r="S169" s="163">
        <f t="shared" si="84"/>
        <v>0</v>
      </c>
      <c r="T169" s="124"/>
      <c r="U169" s="123"/>
      <c r="V169" s="123"/>
      <c r="W169" s="123"/>
      <c r="X169" s="15"/>
    </row>
    <row r="170" spans="2:24" x14ac:dyDescent="0.25">
      <c r="B170" s="9">
        <v>166</v>
      </c>
      <c r="C170" s="22">
        <v>44051</v>
      </c>
      <c r="D170" s="9">
        <f t="shared" si="78"/>
        <v>287392</v>
      </c>
      <c r="E170" s="2">
        <f t="shared" si="79"/>
        <v>2905994</v>
      </c>
      <c r="F170" s="67">
        <f t="shared" si="75"/>
        <v>11495.68</v>
      </c>
      <c r="G170" s="28">
        <f t="shared" si="70"/>
        <v>6.1016896758150398E-3</v>
      </c>
      <c r="H170" s="92">
        <f t="shared" si="71"/>
        <v>1</v>
      </c>
      <c r="I170" s="9">
        <f t="shared" si="76"/>
        <v>-6906637</v>
      </c>
      <c r="J170" s="2">
        <f t="shared" si="80"/>
        <v>0</v>
      </c>
      <c r="K170" s="50">
        <f t="shared" si="77"/>
        <v>2905994</v>
      </c>
      <c r="L170" s="99">
        <f t="shared" si="81"/>
        <v>-186869</v>
      </c>
      <c r="M170" s="2">
        <f t="shared" si="82"/>
        <v>0</v>
      </c>
      <c r="N170" s="50">
        <f t="shared" si="83"/>
        <v>70628</v>
      </c>
      <c r="P170" s="57">
        <f t="shared" si="72"/>
        <v>3.5888259287017471E-7</v>
      </c>
      <c r="Q170" s="56">
        <f t="shared" si="73"/>
        <v>3.4671656334114531</v>
      </c>
      <c r="R170" s="56">
        <f t="shared" si="74"/>
        <v>0</v>
      </c>
      <c r="S170" s="139">
        <f t="shared" si="84"/>
        <v>0</v>
      </c>
      <c r="T170" s="57"/>
      <c r="U170" s="56"/>
      <c r="V170" s="56"/>
      <c r="W170" s="56"/>
      <c r="X170" s="16"/>
    </row>
    <row r="171" spans="2:24" x14ac:dyDescent="0.25">
      <c r="B171" s="11">
        <v>167</v>
      </c>
      <c r="C171" s="21">
        <v>44052</v>
      </c>
      <c r="D171" s="11">
        <f t="shared" si="78"/>
        <v>287392</v>
      </c>
      <c r="E171" s="4">
        <f t="shared" si="79"/>
        <v>2978382</v>
      </c>
      <c r="F171" s="68">
        <f t="shared" si="75"/>
        <v>11495.68</v>
      </c>
      <c r="G171" s="27">
        <f t="shared" si="70"/>
        <v>6.1016896758150398E-3</v>
      </c>
      <c r="H171" s="91">
        <f t="shared" si="71"/>
        <v>1</v>
      </c>
      <c r="I171" s="11">
        <f t="shared" si="76"/>
        <v>-7098161</v>
      </c>
      <c r="J171" s="4">
        <f t="shared" si="80"/>
        <v>0</v>
      </c>
      <c r="K171" s="55">
        <f t="shared" si="77"/>
        <v>2978382</v>
      </c>
      <c r="L171" s="98">
        <f t="shared" si="81"/>
        <v>-191524</v>
      </c>
      <c r="M171" s="4">
        <f t="shared" si="82"/>
        <v>0</v>
      </c>
      <c r="N171" s="55">
        <f t="shared" si="83"/>
        <v>72388</v>
      </c>
      <c r="P171" s="58">
        <f t="shared" si="72"/>
        <v>3.5888259287017471E-7</v>
      </c>
      <c r="Q171" s="59">
        <f t="shared" si="73"/>
        <v>3.5356605795592237</v>
      </c>
      <c r="R171" s="59">
        <f t="shared" si="74"/>
        <v>0</v>
      </c>
      <c r="S171" s="163">
        <f t="shared" si="84"/>
        <v>0</v>
      </c>
      <c r="T171" s="124"/>
      <c r="U171" s="123"/>
      <c r="V171" s="123"/>
      <c r="W171" s="123"/>
      <c r="X171" s="15"/>
    </row>
    <row r="172" spans="2:24" x14ac:dyDescent="0.25">
      <c r="B172" s="9">
        <v>168</v>
      </c>
      <c r="C172" s="22">
        <v>44053</v>
      </c>
      <c r="D172" s="9">
        <f t="shared" si="78"/>
        <v>287392</v>
      </c>
      <c r="E172" s="2">
        <f t="shared" si="79"/>
        <v>3052573</v>
      </c>
      <c r="F172" s="67">
        <f t="shared" si="75"/>
        <v>11495.68</v>
      </c>
      <c r="G172" s="28">
        <f t="shared" si="70"/>
        <v>6.1016896758150398E-3</v>
      </c>
      <c r="H172" s="92">
        <f t="shared" si="71"/>
        <v>1</v>
      </c>
      <c r="I172" s="9">
        <f t="shared" si="76"/>
        <v>-7294456</v>
      </c>
      <c r="J172" s="2">
        <f t="shared" si="80"/>
        <v>0</v>
      </c>
      <c r="K172" s="50">
        <f t="shared" si="77"/>
        <v>3052573</v>
      </c>
      <c r="L172" s="99">
        <f t="shared" si="81"/>
        <v>-196295</v>
      </c>
      <c r="M172" s="2">
        <f t="shared" si="82"/>
        <v>0</v>
      </c>
      <c r="N172" s="50">
        <f t="shared" si="83"/>
        <v>74191</v>
      </c>
      <c r="P172" s="57">
        <f t="shared" si="72"/>
        <v>3.5888259287017471E-7</v>
      </c>
      <c r="Q172" s="56">
        <f t="shared" si="73"/>
        <v>3.6058617836246478</v>
      </c>
      <c r="R172" s="56">
        <f t="shared" si="74"/>
        <v>0</v>
      </c>
      <c r="S172" s="139">
        <f t="shared" si="84"/>
        <v>0</v>
      </c>
      <c r="T172" s="57"/>
      <c r="U172" s="56"/>
      <c r="V172" s="56"/>
      <c r="W172" s="56"/>
      <c r="X172" s="16"/>
    </row>
    <row r="173" spans="2:24" x14ac:dyDescent="0.25">
      <c r="B173" s="11">
        <v>169</v>
      </c>
      <c r="C173" s="21">
        <v>44054</v>
      </c>
      <c r="D173" s="11">
        <f t="shared" si="78"/>
        <v>287392</v>
      </c>
      <c r="E173" s="4">
        <f t="shared" si="79"/>
        <v>3128612</v>
      </c>
      <c r="F173" s="68">
        <f t="shared" si="75"/>
        <v>11495.68</v>
      </c>
      <c r="G173" s="27">
        <f t="shared" si="70"/>
        <v>6.1016896758150398E-3</v>
      </c>
      <c r="H173" s="91">
        <f t="shared" si="71"/>
        <v>1</v>
      </c>
      <c r="I173" s="11">
        <f t="shared" si="76"/>
        <v>-7495640</v>
      </c>
      <c r="J173" s="4">
        <f t="shared" si="80"/>
        <v>0</v>
      </c>
      <c r="K173" s="55">
        <f t="shared" si="77"/>
        <v>3128612</v>
      </c>
      <c r="L173" s="98">
        <f t="shared" si="81"/>
        <v>-201184</v>
      </c>
      <c r="M173" s="4">
        <f t="shared" si="82"/>
        <v>0</v>
      </c>
      <c r="N173" s="55">
        <f t="shared" si="83"/>
        <v>76039</v>
      </c>
      <c r="P173" s="58">
        <f t="shared" si="72"/>
        <v>3.5888259287017471E-7</v>
      </c>
      <c r="Q173" s="59">
        <f t="shared" si="73"/>
        <v>3.6778117443737064</v>
      </c>
      <c r="R173" s="59">
        <f t="shared" si="74"/>
        <v>0</v>
      </c>
      <c r="S173" s="163">
        <f t="shared" si="84"/>
        <v>0</v>
      </c>
      <c r="T173" s="124"/>
      <c r="U173" s="123"/>
      <c r="V173" s="123"/>
      <c r="W173" s="123"/>
      <c r="X173" s="15"/>
    </row>
    <row r="174" spans="2:24" x14ac:dyDescent="0.25">
      <c r="B174" s="9">
        <v>170</v>
      </c>
      <c r="C174" s="22">
        <v>44055</v>
      </c>
      <c r="D174" s="9">
        <f t="shared" si="78"/>
        <v>287392</v>
      </c>
      <c r="E174" s="2">
        <f t="shared" si="79"/>
        <v>3206545</v>
      </c>
      <c r="F174" s="67">
        <f t="shared" si="75"/>
        <v>11495.68</v>
      </c>
      <c r="G174" s="28">
        <f t="shared" si="70"/>
        <v>6.1016896758150398E-3</v>
      </c>
      <c r="H174" s="92">
        <f t="shared" si="71"/>
        <v>1</v>
      </c>
      <c r="I174" s="9">
        <f t="shared" si="76"/>
        <v>-7701836</v>
      </c>
      <c r="J174" s="2">
        <f t="shared" si="80"/>
        <v>0</v>
      </c>
      <c r="K174" s="50">
        <f t="shared" si="77"/>
        <v>3206545</v>
      </c>
      <c r="L174" s="99">
        <f t="shared" si="81"/>
        <v>-206196</v>
      </c>
      <c r="M174" s="2">
        <f t="shared" si="82"/>
        <v>0</v>
      </c>
      <c r="N174" s="50">
        <f t="shared" si="83"/>
        <v>77933</v>
      </c>
      <c r="P174" s="57">
        <f t="shared" si="72"/>
        <v>3.5888259287017471E-7</v>
      </c>
      <c r="Q174" s="56">
        <f t="shared" si="73"/>
        <v>3.7515537229756211</v>
      </c>
      <c r="R174" s="56">
        <f t="shared" si="74"/>
        <v>0</v>
      </c>
      <c r="S174" s="139">
        <f t="shared" si="84"/>
        <v>0</v>
      </c>
      <c r="T174" s="57"/>
      <c r="U174" s="56"/>
      <c r="V174" s="56"/>
      <c r="W174" s="56"/>
      <c r="X174" s="16"/>
    </row>
    <row r="175" spans="2:24" x14ac:dyDescent="0.25">
      <c r="B175" s="11">
        <v>171</v>
      </c>
      <c r="C175" s="21">
        <v>44056</v>
      </c>
      <c r="D175" s="11">
        <f t="shared" si="78"/>
        <v>287392</v>
      </c>
      <c r="E175" s="4">
        <f t="shared" si="79"/>
        <v>3286419</v>
      </c>
      <c r="F175" s="68">
        <f t="shared" si="75"/>
        <v>11495.68</v>
      </c>
      <c r="G175" s="27">
        <f t="shared" si="70"/>
        <v>6.1016896758150398E-3</v>
      </c>
      <c r="H175" s="91">
        <f t="shared" si="71"/>
        <v>1</v>
      </c>
      <c r="I175" s="11">
        <f t="shared" si="76"/>
        <v>-7913168</v>
      </c>
      <c r="J175" s="4">
        <f t="shared" si="80"/>
        <v>0</v>
      </c>
      <c r="K175" s="55">
        <f t="shared" si="77"/>
        <v>3286419</v>
      </c>
      <c r="L175" s="98">
        <f t="shared" si="81"/>
        <v>-211332</v>
      </c>
      <c r="M175" s="4">
        <f t="shared" si="82"/>
        <v>0</v>
      </c>
      <c r="N175" s="55">
        <f t="shared" si="83"/>
        <v>79874</v>
      </c>
      <c r="P175" s="58">
        <f t="shared" si="72"/>
        <v>3.5888259287017471E-7</v>
      </c>
      <c r="Q175" s="59">
        <f t="shared" si="73"/>
        <v>3.8271327923270584</v>
      </c>
      <c r="R175" s="59">
        <f t="shared" si="74"/>
        <v>0</v>
      </c>
      <c r="S175" s="163">
        <f t="shared" si="84"/>
        <v>0</v>
      </c>
      <c r="T175" s="124"/>
      <c r="U175" s="123"/>
      <c r="V175" s="123"/>
      <c r="W175" s="123"/>
      <c r="X175" s="15"/>
    </row>
    <row r="176" spans="2:24" x14ac:dyDescent="0.25">
      <c r="B176" s="9">
        <v>172</v>
      </c>
      <c r="C176" s="22">
        <v>44057</v>
      </c>
      <c r="D176" s="9">
        <f t="shared" si="78"/>
        <v>287392</v>
      </c>
      <c r="E176" s="2">
        <f t="shared" si="79"/>
        <v>3368283</v>
      </c>
      <c r="F176" s="67">
        <f t="shared" si="75"/>
        <v>11495.68</v>
      </c>
      <c r="G176" s="28">
        <f t="shared" si="70"/>
        <v>6.1016896758150398E-3</v>
      </c>
      <c r="H176" s="92">
        <f t="shared" si="71"/>
        <v>1</v>
      </c>
      <c r="I176" s="9">
        <f t="shared" si="76"/>
        <v>-8129764</v>
      </c>
      <c r="J176" s="2">
        <f t="shared" si="80"/>
        <v>0</v>
      </c>
      <c r="K176" s="50">
        <f t="shared" si="77"/>
        <v>3368283</v>
      </c>
      <c r="L176" s="99">
        <f t="shared" si="81"/>
        <v>-216596</v>
      </c>
      <c r="M176" s="2">
        <f t="shared" si="82"/>
        <v>0</v>
      </c>
      <c r="N176" s="50">
        <f t="shared" si="83"/>
        <v>81864</v>
      </c>
      <c r="P176" s="57">
        <f t="shared" si="72"/>
        <v>3.5888259287017471E-7</v>
      </c>
      <c r="Q176" s="56">
        <f t="shared" si="73"/>
        <v>3.9045944065263063</v>
      </c>
      <c r="R176" s="56">
        <f t="shared" si="74"/>
        <v>0</v>
      </c>
      <c r="S176" s="139">
        <f t="shared" si="84"/>
        <v>0</v>
      </c>
      <c r="T176" s="57"/>
      <c r="U176" s="56"/>
      <c r="V176" s="56"/>
      <c r="W176" s="56"/>
      <c r="X176" s="16"/>
    </row>
    <row r="177" spans="2:24" x14ac:dyDescent="0.25">
      <c r="B177" s="11">
        <v>173</v>
      </c>
      <c r="C177" s="21">
        <v>44058</v>
      </c>
      <c r="D177" s="11">
        <f t="shared" si="78"/>
        <v>287392</v>
      </c>
      <c r="E177" s="4">
        <f t="shared" si="79"/>
        <v>3452186</v>
      </c>
      <c r="F177" s="68">
        <f t="shared" si="75"/>
        <v>11495.68</v>
      </c>
      <c r="G177" s="27">
        <f t="shared" si="70"/>
        <v>6.1016896758150398E-3</v>
      </c>
      <c r="H177" s="91">
        <f t="shared" si="71"/>
        <v>1</v>
      </c>
      <c r="I177" s="11">
        <f t="shared" si="76"/>
        <v>-8351756</v>
      </c>
      <c r="J177" s="4">
        <f t="shared" si="80"/>
        <v>0</v>
      </c>
      <c r="K177" s="55">
        <f t="shared" si="77"/>
        <v>3452186</v>
      </c>
      <c r="L177" s="98">
        <f t="shared" si="81"/>
        <v>-221992</v>
      </c>
      <c r="M177" s="4">
        <f t="shared" si="82"/>
        <v>0</v>
      </c>
      <c r="N177" s="55">
        <f t="shared" si="83"/>
        <v>83903</v>
      </c>
      <c r="P177" s="58">
        <f t="shared" si="72"/>
        <v>3.5888259287017471E-7</v>
      </c>
      <c r="Q177" s="59">
        <f t="shared" si="73"/>
        <v>3.983985497337807</v>
      </c>
      <c r="R177" s="59">
        <f t="shared" si="74"/>
        <v>0</v>
      </c>
      <c r="S177" s="163">
        <f t="shared" si="84"/>
        <v>0</v>
      </c>
      <c r="T177" s="124"/>
      <c r="U177" s="123"/>
      <c r="V177" s="123"/>
      <c r="W177" s="123"/>
      <c r="X177" s="15"/>
    </row>
    <row r="178" spans="2:24" x14ac:dyDescent="0.25">
      <c r="B178" s="9">
        <v>174</v>
      </c>
      <c r="C178" s="22">
        <v>44059</v>
      </c>
      <c r="D178" s="9">
        <f t="shared" si="78"/>
        <v>287392</v>
      </c>
      <c r="E178" s="2">
        <f t="shared" si="79"/>
        <v>3538179</v>
      </c>
      <c r="F178" s="67">
        <f t="shared" si="75"/>
        <v>11495.68</v>
      </c>
      <c r="G178" s="28">
        <f t="shared" si="70"/>
        <v>6.1016896758150398E-3</v>
      </c>
      <c r="H178" s="92">
        <f t="shared" si="71"/>
        <v>1</v>
      </c>
      <c r="I178" s="9">
        <f t="shared" si="76"/>
        <v>-8579277</v>
      </c>
      <c r="J178" s="2">
        <f t="shared" si="80"/>
        <v>0</v>
      </c>
      <c r="K178" s="50">
        <f t="shared" si="77"/>
        <v>3538179</v>
      </c>
      <c r="L178" s="99">
        <f t="shared" si="81"/>
        <v>-227521</v>
      </c>
      <c r="M178" s="2">
        <f t="shared" si="82"/>
        <v>0</v>
      </c>
      <c r="N178" s="50">
        <f t="shared" si="83"/>
        <v>85993</v>
      </c>
      <c r="P178" s="57">
        <f t="shared" si="72"/>
        <v>3.5888259287017471E-7</v>
      </c>
      <c r="Q178" s="56">
        <f t="shared" si="73"/>
        <v>4.0653544270518243</v>
      </c>
      <c r="R178" s="56">
        <f t="shared" si="74"/>
        <v>0</v>
      </c>
      <c r="S178" s="139">
        <f t="shared" si="84"/>
        <v>0</v>
      </c>
      <c r="T178" s="57"/>
      <c r="U178" s="56"/>
      <c r="V178" s="56"/>
      <c r="W178" s="56"/>
      <c r="X178" s="16"/>
    </row>
    <row r="179" spans="2:24" x14ac:dyDescent="0.25">
      <c r="B179" s="11">
        <v>175</v>
      </c>
      <c r="C179" s="21">
        <v>44060</v>
      </c>
      <c r="D179" s="11">
        <f t="shared" si="78"/>
        <v>287392</v>
      </c>
      <c r="E179" s="4">
        <f t="shared" si="79"/>
        <v>3626314</v>
      </c>
      <c r="F179" s="68">
        <f t="shared" si="75"/>
        <v>11495.68</v>
      </c>
      <c r="G179" s="27">
        <f t="shared" si="70"/>
        <v>6.1016896758150398E-3</v>
      </c>
      <c r="H179" s="91">
        <f t="shared" si="71"/>
        <v>1</v>
      </c>
      <c r="I179" s="11">
        <f t="shared" si="76"/>
        <v>-8812466</v>
      </c>
      <c r="J179" s="4">
        <f t="shared" si="80"/>
        <v>0</v>
      </c>
      <c r="K179" s="55">
        <f t="shared" si="77"/>
        <v>3626314</v>
      </c>
      <c r="L179" s="98">
        <f t="shared" si="81"/>
        <v>-233189</v>
      </c>
      <c r="M179" s="4">
        <f t="shared" si="82"/>
        <v>0</v>
      </c>
      <c r="N179" s="55">
        <f t="shared" si="83"/>
        <v>88135</v>
      </c>
      <c r="P179" s="58">
        <f t="shared" si="72"/>
        <v>3.5888259287017471E-7</v>
      </c>
      <c r="Q179" s="59">
        <f t="shared" si="73"/>
        <v>4.1487499627304079</v>
      </c>
      <c r="R179" s="59">
        <f t="shared" si="74"/>
        <v>0</v>
      </c>
      <c r="S179" s="163">
        <f t="shared" si="84"/>
        <v>0</v>
      </c>
      <c r="T179" s="124"/>
      <c r="U179" s="123"/>
      <c r="V179" s="123"/>
      <c r="W179" s="123"/>
      <c r="X179" s="15"/>
    </row>
    <row r="180" spans="2:24" x14ac:dyDescent="0.25">
      <c r="B180" s="9">
        <v>176</v>
      </c>
      <c r="C180" s="22">
        <v>44061</v>
      </c>
      <c r="D180" s="9">
        <f t="shared" si="78"/>
        <v>287392</v>
      </c>
      <c r="E180" s="2">
        <f t="shared" si="79"/>
        <v>3716645</v>
      </c>
      <c r="F180" s="67">
        <f t="shared" si="75"/>
        <v>11495.68</v>
      </c>
      <c r="G180" s="28">
        <f t="shared" si="70"/>
        <v>6.1016896758150398E-3</v>
      </c>
      <c r="H180" s="92">
        <f t="shared" si="71"/>
        <v>1</v>
      </c>
      <c r="I180" s="9">
        <f t="shared" si="76"/>
        <v>-9051463</v>
      </c>
      <c r="J180" s="2">
        <f t="shared" si="80"/>
        <v>0</v>
      </c>
      <c r="K180" s="50">
        <f t="shared" si="77"/>
        <v>3716645</v>
      </c>
      <c r="L180" s="99">
        <f t="shared" si="81"/>
        <v>-238997</v>
      </c>
      <c r="M180" s="2">
        <f t="shared" si="82"/>
        <v>0</v>
      </c>
      <c r="N180" s="50">
        <f t="shared" si="83"/>
        <v>90331</v>
      </c>
      <c r="P180" s="57">
        <f t="shared" si="72"/>
        <v>3.5888259287017471E-7</v>
      </c>
      <c r="Q180" s="56">
        <f t="shared" si="73"/>
        <v>4.2342230407945118</v>
      </c>
      <c r="R180" s="56">
        <f t="shared" si="74"/>
        <v>0</v>
      </c>
      <c r="S180" s="139">
        <f t="shared" si="84"/>
        <v>0</v>
      </c>
      <c r="T180" s="57"/>
      <c r="U180" s="56"/>
      <c r="V180" s="56"/>
      <c r="W180" s="56"/>
      <c r="X180" s="16"/>
    </row>
    <row r="181" spans="2:24" x14ac:dyDescent="0.25">
      <c r="B181" s="11">
        <v>177</v>
      </c>
      <c r="C181" s="21">
        <v>44062</v>
      </c>
      <c r="D181" s="11">
        <f t="shared" si="78"/>
        <v>287392</v>
      </c>
      <c r="E181" s="4">
        <f t="shared" si="79"/>
        <v>3809226</v>
      </c>
      <c r="F181" s="68">
        <f t="shared" si="75"/>
        <v>11495.68</v>
      </c>
      <c r="G181" s="27">
        <f t="shared" si="70"/>
        <v>6.1016896758150398E-3</v>
      </c>
      <c r="H181" s="91">
        <f t="shared" si="71"/>
        <v>1</v>
      </c>
      <c r="I181" s="11">
        <f t="shared" si="76"/>
        <v>-9296414</v>
      </c>
      <c r="J181" s="4">
        <f t="shared" si="80"/>
        <v>0</v>
      </c>
      <c r="K181" s="55">
        <f t="shared" si="77"/>
        <v>3809226</v>
      </c>
      <c r="L181" s="98">
        <f t="shared" si="81"/>
        <v>-244951</v>
      </c>
      <c r="M181" s="4">
        <f t="shared" si="82"/>
        <v>0</v>
      </c>
      <c r="N181" s="55">
        <f t="shared" si="83"/>
        <v>92581</v>
      </c>
      <c r="P181" s="58">
        <f t="shared" si="72"/>
        <v>3.5888259287017471E-7</v>
      </c>
      <c r="Q181" s="59">
        <f t="shared" si="73"/>
        <v>4.3218250024368725</v>
      </c>
      <c r="R181" s="59">
        <f t="shared" si="74"/>
        <v>0</v>
      </c>
      <c r="S181" s="163">
        <f t="shared" si="84"/>
        <v>0</v>
      </c>
      <c r="T181" s="124"/>
      <c r="U181" s="123"/>
      <c r="V181" s="123"/>
      <c r="W181" s="123"/>
      <c r="X181" s="15"/>
    </row>
    <row r="182" spans="2:24" x14ac:dyDescent="0.25">
      <c r="B182" s="9">
        <v>178</v>
      </c>
      <c r="C182" s="22">
        <v>44063</v>
      </c>
      <c r="D182" s="9">
        <f t="shared" si="78"/>
        <v>287392</v>
      </c>
      <c r="E182" s="2">
        <f t="shared" si="79"/>
        <v>3904113</v>
      </c>
      <c r="F182" s="67">
        <f t="shared" si="75"/>
        <v>11495.68</v>
      </c>
      <c r="G182" s="28">
        <f t="shared" si="70"/>
        <v>6.1016896758150398E-3</v>
      </c>
      <c r="H182" s="92">
        <f t="shared" si="71"/>
        <v>1</v>
      </c>
      <c r="I182" s="9">
        <f t="shared" si="76"/>
        <v>-9547466</v>
      </c>
      <c r="J182" s="2">
        <f t="shared" si="80"/>
        <v>0</v>
      </c>
      <c r="K182" s="50">
        <f t="shared" si="77"/>
        <v>3904113</v>
      </c>
      <c r="L182" s="99">
        <f t="shared" si="81"/>
        <v>-251052</v>
      </c>
      <c r="M182" s="2">
        <f t="shared" si="82"/>
        <v>0</v>
      </c>
      <c r="N182" s="50">
        <f t="shared" si="83"/>
        <v>94887</v>
      </c>
      <c r="P182" s="57">
        <f t="shared" si="72"/>
        <v>3.5888259287017471E-7</v>
      </c>
      <c r="Q182" s="56">
        <f t="shared" si="73"/>
        <v>4.4116093346389604</v>
      </c>
      <c r="R182" s="56">
        <f t="shared" si="74"/>
        <v>0</v>
      </c>
      <c r="S182" s="139">
        <f t="shared" si="84"/>
        <v>0</v>
      </c>
      <c r="T182" s="57"/>
      <c r="U182" s="56"/>
      <c r="V182" s="56"/>
      <c r="W182" s="56"/>
      <c r="X182" s="16"/>
    </row>
    <row r="183" spans="2:24" x14ac:dyDescent="0.25">
      <c r="B183" s="11">
        <v>179</v>
      </c>
      <c r="C183" s="21">
        <v>44064</v>
      </c>
      <c r="D183" s="11">
        <f t="shared" si="78"/>
        <v>287392</v>
      </c>
      <c r="E183" s="4">
        <f t="shared" si="79"/>
        <v>4001364</v>
      </c>
      <c r="F183" s="68">
        <f t="shared" si="75"/>
        <v>11495.68</v>
      </c>
      <c r="G183" s="27">
        <f t="shared" si="70"/>
        <v>6.1016896758150398E-3</v>
      </c>
      <c r="H183" s="91">
        <f t="shared" si="71"/>
        <v>1</v>
      </c>
      <c r="I183" s="11">
        <f t="shared" si="76"/>
        <v>-9804772</v>
      </c>
      <c r="J183" s="4">
        <f t="shared" si="80"/>
        <v>0</v>
      </c>
      <c r="K183" s="55">
        <f t="shared" si="77"/>
        <v>4001364</v>
      </c>
      <c r="L183" s="98">
        <f t="shared" si="81"/>
        <v>-257306</v>
      </c>
      <c r="M183" s="4">
        <f t="shared" si="82"/>
        <v>0</v>
      </c>
      <c r="N183" s="55">
        <f t="shared" si="83"/>
        <v>97251</v>
      </c>
      <c r="P183" s="58">
        <f t="shared" ref="P183:P204" si="85">R$17*((1+P$17-Q$17)*(1+P$17+S$17)-Q$17)</f>
        <v>3.5888259287017471E-7</v>
      </c>
      <c r="Q183" s="59">
        <f t="shared" ref="Q183:Q204" si="86">(1+P$17-Q$17)*(1+P$17+S$17)-R$17*((S$17*K182)+((I182+J182)*(1+P$17+S$17)))</f>
        <v>4.5036299291540356</v>
      </c>
      <c r="R183" s="59">
        <f t="shared" ref="R183:R204" si="87">-J182*(1+P$17+S$17)</f>
        <v>0</v>
      </c>
      <c r="S183" s="163">
        <f t="shared" si="84"/>
        <v>0</v>
      </c>
      <c r="T183" s="124"/>
      <c r="U183" s="123"/>
      <c r="V183" s="123"/>
      <c r="W183" s="123"/>
      <c r="X183" s="15"/>
    </row>
    <row r="184" spans="2:24" x14ac:dyDescent="0.25">
      <c r="B184" s="9">
        <v>180</v>
      </c>
      <c r="C184" s="22">
        <v>44065</v>
      </c>
      <c r="D184" s="9">
        <f t="shared" si="78"/>
        <v>287392</v>
      </c>
      <c r="E184" s="2">
        <f t="shared" si="79"/>
        <v>4101037</v>
      </c>
      <c r="F184" s="67">
        <f t="shared" si="75"/>
        <v>11495.68</v>
      </c>
      <c r="G184" s="28">
        <f t="shared" si="70"/>
        <v>6.1016896758150398E-3</v>
      </c>
      <c r="H184" s="92">
        <f t="shared" si="71"/>
        <v>1</v>
      </c>
      <c r="I184" s="9">
        <f t="shared" si="76"/>
        <v>-10068488</v>
      </c>
      <c r="J184" s="2">
        <f t="shared" si="80"/>
        <v>0</v>
      </c>
      <c r="K184" s="50">
        <f t="shared" si="77"/>
        <v>4101037</v>
      </c>
      <c r="L184" s="99">
        <f t="shared" si="81"/>
        <v>-263716</v>
      </c>
      <c r="M184" s="2">
        <f t="shared" si="82"/>
        <v>0</v>
      </c>
      <c r="N184" s="50">
        <f t="shared" si="83"/>
        <v>99673</v>
      </c>
      <c r="P184" s="57">
        <f t="shared" si="85"/>
        <v>3.5888259287017471E-7</v>
      </c>
      <c r="Q184" s="56">
        <f t="shared" si="86"/>
        <v>4.5979428706644239</v>
      </c>
      <c r="R184" s="56">
        <f t="shared" si="87"/>
        <v>0</v>
      </c>
      <c r="S184" s="139">
        <f t="shared" si="84"/>
        <v>0</v>
      </c>
      <c r="T184" s="57"/>
      <c r="U184" s="56"/>
      <c r="V184" s="56"/>
      <c r="W184" s="56"/>
      <c r="X184" s="16"/>
    </row>
    <row r="185" spans="2:24" x14ac:dyDescent="0.25">
      <c r="B185" s="11">
        <v>181</v>
      </c>
      <c r="C185" s="21">
        <v>44066</v>
      </c>
      <c r="D185" s="11">
        <f t="shared" si="78"/>
        <v>287392</v>
      </c>
      <c r="E185" s="4">
        <f t="shared" si="79"/>
        <v>4203193</v>
      </c>
      <c r="F185" s="68">
        <f t="shared" si="75"/>
        <v>11495.68</v>
      </c>
      <c r="G185" s="27">
        <f t="shared" si="70"/>
        <v>6.1016896758150398E-3</v>
      </c>
      <c r="H185" s="91">
        <f t="shared" si="71"/>
        <v>1</v>
      </c>
      <c r="I185" s="11">
        <f t="shared" si="76"/>
        <v>-10338773</v>
      </c>
      <c r="J185" s="4">
        <f t="shared" si="80"/>
        <v>0</v>
      </c>
      <c r="K185" s="55">
        <f t="shared" si="77"/>
        <v>4203193</v>
      </c>
      <c r="L185" s="98">
        <f t="shared" si="81"/>
        <v>-270285</v>
      </c>
      <c r="M185" s="4">
        <f t="shared" si="82"/>
        <v>0</v>
      </c>
      <c r="N185" s="55">
        <f t="shared" si="83"/>
        <v>102156</v>
      </c>
      <c r="P185" s="58">
        <f t="shared" si="85"/>
        <v>3.5888259287017471E-7</v>
      </c>
      <c r="Q185" s="59">
        <f t="shared" si="86"/>
        <v>4.6946053167468138</v>
      </c>
      <c r="R185" s="59">
        <f t="shared" si="87"/>
        <v>0</v>
      </c>
      <c r="S185" s="163">
        <f t="shared" si="84"/>
        <v>0</v>
      </c>
      <c r="T185" s="124"/>
      <c r="U185" s="123"/>
      <c r="V185" s="123"/>
      <c r="W185" s="123"/>
      <c r="X185" s="15"/>
    </row>
    <row r="186" spans="2:24" x14ac:dyDescent="0.25">
      <c r="B186" s="9">
        <v>182</v>
      </c>
      <c r="C186" s="22">
        <v>44067</v>
      </c>
      <c r="D186" s="9">
        <f t="shared" si="78"/>
        <v>287392</v>
      </c>
      <c r="E186" s="2">
        <f t="shared" si="79"/>
        <v>4307894</v>
      </c>
      <c r="F186" s="67">
        <f t="shared" si="75"/>
        <v>11495.68</v>
      </c>
      <c r="G186" s="28">
        <f t="shared" si="70"/>
        <v>6.1016896758150398E-3</v>
      </c>
      <c r="H186" s="92">
        <f t="shared" si="71"/>
        <v>1</v>
      </c>
      <c r="I186" s="9">
        <f t="shared" si="76"/>
        <v>-10615790</v>
      </c>
      <c r="J186" s="2">
        <f t="shared" si="80"/>
        <v>0</v>
      </c>
      <c r="K186" s="50">
        <f t="shared" si="77"/>
        <v>4307894</v>
      </c>
      <c r="L186" s="99">
        <f t="shared" si="81"/>
        <v>-277017</v>
      </c>
      <c r="M186" s="2">
        <f t="shared" si="82"/>
        <v>0</v>
      </c>
      <c r="N186" s="50">
        <f t="shared" si="83"/>
        <v>104701</v>
      </c>
      <c r="P186" s="57">
        <f t="shared" si="85"/>
        <v>3.5888259287017471E-7</v>
      </c>
      <c r="Q186" s="56">
        <f t="shared" si="86"/>
        <v>4.7936755685827608</v>
      </c>
      <c r="R186" s="56">
        <f t="shared" si="87"/>
        <v>0</v>
      </c>
      <c r="S186" s="139">
        <f t="shared" si="84"/>
        <v>0</v>
      </c>
      <c r="T186" s="57"/>
      <c r="U186" s="56"/>
      <c r="V186" s="56"/>
      <c r="W186" s="56"/>
      <c r="X186" s="16"/>
    </row>
    <row r="187" spans="2:24" x14ac:dyDescent="0.25">
      <c r="B187" s="11">
        <v>183</v>
      </c>
      <c r="C187" s="21">
        <v>44068</v>
      </c>
      <c r="D187" s="11">
        <f t="shared" si="78"/>
        <v>287392</v>
      </c>
      <c r="E187" s="4">
        <f t="shared" si="79"/>
        <v>4415203</v>
      </c>
      <c r="F187" s="68">
        <f t="shared" si="75"/>
        <v>11495.68</v>
      </c>
      <c r="G187" s="27">
        <f t="shared" si="70"/>
        <v>6.1016896758150398E-3</v>
      </c>
      <c r="H187" s="91">
        <f t="shared" si="71"/>
        <v>1</v>
      </c>
      <c r="I187" s="11">
        <f t="shared" si="76"/>
        <v>-10899708</v>
      </c>
      <c r="J187" s="4">
        <f t="shared" si="80"/>
        <v>0</v>
      </c>
      <c r="K187" s="55">
        <f t="shared" si="77"/>
        <v>4415203</v>
      </c>
      <c r="L187" s="98">
        <f t="shared" si="81"/>
        <v>-283918</v>
      </c>
      <c r="M187" s="4">
        <f t="shared" si="82"/>
        <v>0</v>
      </c>
      <c r="N187" s="55">
        <f t="shared" si="83"/>
        <v>107309</v>
      </c>
      <c r="P187" s="58">
        <f t="shared" si="85"/>
        <v>3.5888259287017471E-7</v>
      </c>
      <c r="Q187" s="59">
        <f t="shared" si="86"/>
        <v>4.8952133814498087</v>
      </c>
      <c r="R187" s="59">
        <f t="shared" si="87"/>
        <v>0</v>
      </c>
      <c r="S187" s="163">
        <f t="shared" si="84"/>
        <v>0</v>
      </c>
      <c r="T187" s="124"/>
      <c r="U187" s="123"/>
      <c r="V187" s="123"/>
      <c r="W187" s="123"/>
      <c r="X187" s="15"/>
    </row>
    <row r="188" spans="2:24" x14ac:dyDescent="0.25">
      <c r="B188" s="9">
        <v>184</v>
      </c>
      <c r="C188" s="22">
        <v>44069</v>
      </c>
      <c r="D188" s="9">
        <f t="shared" si="78"/>
        <v>287392</v>
      </c>
      <c r="E188" s="2">
        <f t="shared" si="79"/>
        <v>4525185</v>
      </c>
      <c r="F188" s="67">
        <f t="shared" si="75"/>
        <v>11495.68</v>
      </c>
      <c r="G188" s="28">
        <f t="shared" si="70"/>
        <v>6.1016896758150398E-3</v>
      </c>
      <c r="H188" s="92">
        <f t="shared" si="71"/>
        <v>1</v>
      </c>
      <c r="I188" s="9">
        <f t="shared" si="76"/>
        <v>-11190698</v>
      </c>
      <c r="J188" s="2">
        <f t="shared" si="80"/>
        <v>0</v>
      </c>
      <c r="K188" s="50">
        <f t="shared" si="77"/>
        <v>4525185</v>
      </c>
      <c r="L188" s="99">
        <f t="shared" si="81"/>
        <v>-290990</v>
      </c>
      <c r="M188" s="2">
        <f t="shared" si="82"/>
        <v>0</v>
      </c>
      <c r="N188" s="50">
        <f t="shared" si="83"/>
        <v>109982</v>
      </c>
      <c r="P188" s="57">
        <f t="shared" si="85"/>
        <v>3.5888259287017471E-7</v>
      </c>
      <c r="Q188" s="56">
        <f t="shared" si="86"/>
        <v>4.9992806799844018</v>
      </c>
      <c r="R188" s="56">
        <f t="shared" si="87"/>
        <v>0</v>
      </c>
      <c r="S188" s="139">
        <f t="shared" si="84"/>
        <v>0</v>
      </c>
      <c r="T188" s="57"/>
      <c r="U188" s="56"/>
      <c r="V188" s="56"/>
      <c r="W188" s="56"/>
      <c r="X188" s="16"/>
    </row>
    <row r="189" spans="2:24" x14ac:dyDescent="0.25">
      <c r="B189" s="11">
        <v>185</v>
      </c>
      <c r="C189" s="21">
        <v>44070</v>
      </c>
      <c r="D189" s="11">
        <f t="shared" si="78"/>
        <v>287392</v>
      </c>
      <c r="E189" s="4">
        <f t="shared" si="79"/>
        <v>4637906</v>
      </c>
      <c r="F189" s="68">
        <f t="shared" si="75"/>
        <v>11495.68</v>
      </c>
      <c r="G189" s="27">
        <f t="shared" si="70"/>
        <v>6.1016896758150398E-3</v>
      </c>
      <c r="H189" s="91">
        <f t="shared" si="71"/>
        <v>1</v>
      </c>
      <c r="I189" s="11">
        <f t="shared" si="76"/>
        <v>-11488937</v>
      </c>
      <c r="J189" s="4">
        <f t="shared" si="80"/>
        <v>0</v>
      </c>
      <c r="K189" s="55">
        <f t="shared" si="77"/>
        <v>4637906</v>
      </c>
      <c r="L189" s="98">
        <f t="shared" si="81"/>
        <v>-298239</v>
      </c>
      <c r="M189" s="4">
        <f t="shared" si="82"/>
        <v>0</v>
      </c>
      <c r="N189" s="55">
        <f t="shared" si="83"/>
        <v>112721</v>
      </c>
      <c r="P189" s="58">
        <f t="shared" si="85"/>
        <v>3.5888259287017471E-7</v>
      </c>
      <c r="Q189" s="59">
        <f t="shared" si="86"/>
        <v>5.105940151226223</v>
      </c>
      <c r="R189" s="59">
        <f t="shared" si="87"/>
        <v>0</v>
      </c>
      <c r="S189" s="163">
        <f t="shared" si="84"/>
        <v>0</v>
      </c>
      <c r="T189" s="124"/>
      <c r="U189" s="123"/>
      <c r="V189" s="123"/>
      <c r="W189" s="123"/>
      <c r="X189" s="15"/>
    </row>
    <row r="190" spans="2:24" x14ac:dyDescent="0.25">
      <c r="B190" s="9">
        <v>186</v>
      </c>
      <c r="C190" s="22">
        <v>44071</v>
      </c>
      <c r="D190" s="9">
        <f t="shared" si="78"/>
        <v>287392</v>
      </c>
      <c r="E190" s="2">
        <f t="shared" si="79"/>
        <v>4753435</v>
      </c>
      <c r="F190" s="67">
        <f t="shared" si="75"/>
        <v>11495.68</v>
      </c>
      <c r="G190" s="28">
        <f t="shared" si="70"/>
        <v>6.1016896758150398E-3</v>
      </c>
      <c r="H190" s="92">
        <f t="shared" si="71"/>
        <v>1</v>
      </c>
      <c r="I190" s="9">
        <f t="shared" si="76"/>
        <v>-11794605</v>
      </c>
      <c r="J190" s="2">
        <f t="shared" si="80"/>
        <v>0</v>
      </c>
      <c r="K190" s="50">
        <f t="shared" si="77"/>
        <v>4753435</v>
      </c>
      <c r="L190" s="99">
        <f t="shared" si="81"/>
        <v>-305668</v>
      </c>
      <c r="M190" s="2">
        <f t="shared" si="82"/>
        <v>0</v>
      </c>
      <c r="N190" s="50">
        <f t="shared" si="83"/>
        <v>115529</v>
      </c>
      <c r="P190" s="57">
        <f t="shared" si="85"/>
        <v>3.5888259287017471E-7</v>
      </c>
      <c r="Q190" s="56">
        <f t="shared" si="86"/>
        <v>5.2152566515738581</v>
      </c>
      <c r="R190" s="56">
        <f t="shared" si="87"/>
        <v>0</v>
      </c>
      <c r="S190" s="139">
        <f t="shared" si="84"/>
        <v>0</v>
      </c>
      <c r="T190" s="57"/>
      <c r="U190" s="56"/>
      <c r="V190" s="56"/>
      <c r="W190" s="56"/>
      <c r="X190" s="16"/>
    </row>
    <row r="191" spans="2:24" x14ac:dyDescent="0.25">
      <c r="B191" s="11">
        <v>187</v>
      </c>
      <c r="C191" s="21">
        <v>44072</v>
      </c>
      <c r="D191" s="11">
        <f t="shared" si="78"/>
        <v>287392</v>
      </c>
      <c r="E191" s="4">
        <f t="shared" si="79"/>
        <v>4871842</v>
      </c>
      <c r="F191" s="68">
        <f t="shared" si="75"/>
        <v>11495.68</v>
      </c>
      <c r="G191" s="27">
        <f t="shared" si="70"/>
        <v>6.1016896758150398E-3</v>
      </c>
      <c r="H191" s="91">
        <f t="shared" si="71"/>
        <v>1</v>
      </c>
      <c r="I191" s="11">
        <f t="shared" si="76"/>
        <v>-12107887</v>
      </c>
      <c r="J191" s="4">
        <f t="shared" si="80"/>
        <v>0</v>
      </c>
      <c r="K191" s="55">
        <f t="shared" si="77"/>
        <v>4871842</v>
      </c>
      <c r="L191" s="98">
        <f t="shared" si="81"/>
        <v>-313282</v>
      </c>
      <c r="M191" s="4">
        <f t="shared" si="82"/>
        <v>0</v>
      </c>
      <c r="N191" s="55">
        <f t="shared" si="83"/>
        <v>118407</v>
      </c>
      <c r="P191" s="58">
        <f t="shared" si="85"/>
        <v>3.5888259287017471E-7</v>
      </c>
      <c r="Q191" s="59">
        <f t="shared" si="86"/>
        <v>5.3272961810307589</v>
      </c>
      <c r="R191" s="59">
        <f t="shared" si="87"/>
        <v>0</v>
      </c>
      <c r="S191" s="163">
        <f t="shared" si="84"/>
        <v>0</v>
      </c>
      <c r="T191" s="124"/>
      <c r="U191" s="123"/>
      <c r="V191" s="123"/>
      <c r="W191" s="123"/>
      <c r="X191" s="15"/>
    </row>
    <row r="192" spans="2:24" x14ac:dyDescent="0.25">
      <c r="B192" s="9">
        <v>188</v>
      </c>
      <c r="C192" s="22">
        <v>44073</v>
      </c>
      <c r="D192" s="9">
        <f t="shared" si="78"/>
        <v>287392</v>
      </c>
      <c r="E192" s="2">
        <f t="shared" si="79"/>
        <v>4993199</v>
      </c>
      <c r="F192" s="67">
        <f t="shared" si="75"/>
        <v>11495.68</v>
      </c>
      <c r="G192" s="28">
        <f t="shared" si="70"/>
        <v>6.1016896758150398E-3</v>
      </c>
      <c r="H192" s="92">
        <f t="shared" si="71"/>
        <v>1</v>
      </c>
      <c r="I192" s="9">
        <f t="shared" si="76"/>
        <v>-12428973</v>
      </c>
      <c r="J192" s="2">
        <f t="shared" si="80"/>
        <v>0</v>
      </c>
      <c r="K192" s="50">
        <f t="shared" si="77"/>
        <v>4993199</v>
      </c>
      <c r="L192" s="99">
        <f t="shared" si="81"/>
        <v>-321086</v>
      </c>
      <c r="M192" s="2">
        <f t="shared" si="82"/>
        <v>0</v>
      </c>
      <c r="N192" s="50">
        <f t="shared" si="83"/>
        <v>121357</v>
      </c>
      <c r="P192" s="57">
        <f t="shared" si="85"/>
        <v>3.5888259287017471E-7</v>
      </c>
      <c r="Q192" s="56">
        <f t="shared" si="86"/>
        <v>5.4421265513278154</v>
      </c>
      <c r="R192" s="56">
        <f t="shared" si="87"/>
        <v>0</v>
      </c>
      <c r="S192" s="139">
        <f t="shared" si="84"/>
        <v>0</v>
      </c>
      <c r="T192" s="57"/>
      <c r="U192" s="56"/>
      <c r="V192" s="56"/>
      <c r="W192" s="56"/>
      <c r="X192" s="16"/>
    </row>
    <row r="193" spans="2:24" x14ac:dyDescent="0.25">
      <c r="B193" s="11">
        <v>189</v>
      </c>
      <c r="C193" s="21">
        <v>44074</v>
      </c>
      <c r="D193" s="11">
        <f t="shared" si="78"/>
        <v>287392</v>
      </c>
      <c r="E193" s="4">
        <f t="shared" si="79"/>
        <v>5117579</v>
      </c>
      <c r="F193" s="68">
        <f t="shared" ref="F193:F204" si="88">D193*P$17</f>
        <v>11495.68</v>
      </c>
      <c r="G193" s="27">
        <f t="shared" si="70"/>
        <v>6.1016896758150398E-3</v>
      </c>
      <c r="H193" s="91">
        <f t="shared" si="71"/>
        <v>1</v>
      </c>
      <c r="I193" s="11">
        <f t="shared" ref="I193:I204" si="89">INT((S$17*K193+I192)/(1+R$17*J193))</f>
        <v>-12758057</v>
      </c>
      <c r="J193" s="4">
        <f t="shared" si="80"/>
        <v>0</v>
      </c>
      <c r="K193" s="55">
        <f t="shared" ref="K193:K204" si="90">INT((Q$17*J193+K192)/(1+P$17+S$17))</f>
        <v>5117579</v>
      </c>
      <c r="L193" s="98">
        <f t="shared" si="81"/>
        <v>-329084</v>
      </c>
      <c r="M193" s="4">
        <f t="shared" si="82"/>
        <v>0</v>
      </c>
      <c r="N193" s="55">
        <f t="shared" si="83"/>
        <v>124380</v>
      </c>
      <c r="P193" s="58">
        <f t="shared" si="85"/>
        <v>3.5888259287017471E-7</v>
      </c>
      <c r="Q193" s="59">
        <f t="shared" si="86"/>
        <v>5.5598174094935331</v>
      </c>
      <c r="R193" s="59">
        <f t="shared" si="87"/>
        <v>0</v>
      </c>
      <c r="S193" s="163">
        <f t="shared" si="84"/>
        <v>0</v>
      </c>
      <c r="T193" s="124"/>
      <c r="U193" s="123"/>
      <c r="V193" s="123"/>
      <c r="W193" s="123"/>
      <c r="X193" s="15"/>
    </row>
    <row r="194" spans="2:24" x14ac:dyDescent="0.25">
      <c r="B194" s="9">
        <v>190</v>
      </c>
      <c r="C194" s="22">
        <v>44075</v>
      </c>
      <c r="D194" s="9">
        <f t="shared" si="78"/>
        <v>287392</v>
      </c>
      <c r="E194" s="2">
        <f t="shared" si="79"/>
        <v>5245057</v>
      </c>
      <c r="F194" s="67">
        <f t="shared" si="88"/>
        <v>11495.68</v>
      </c>
      <c r="G194" s="28">
        <f t="shared" si="70"/>
        <v>6.1016896758150398E-3</v>
      </c>
      <c r="H194" s="92">
        <f t="shared" si="71"/>
        <v>1</v>
      </c>
      <c r="I194" s="9">
        <f t="shared" si="89"/>
        <v>-13095338</v>
      </c>
      <c r="J194" s="2">
        <f t="shared" si="80"/>
        <v>0</v>
      </c>
      <c r="K194" s="50">
        <f t="shared" si="90"/>
        <v>5245057</v>
      </c>
      <c r="L194" s="99">
        <f t="shared" si="81"/>
        <v>-337281</v>
      </c>
      <c r="M194" s="2">
        <f t="shared" si="82"/>
        <v>0</v>
      </c>
      <c r="N194" s="50">
        <f t="shared" si="83"/>
        <v>127478</v>
      </c>
      <c r="P194" s="57">
        <f t="shared" si="85"/>
        <v>3.5888259287017471E-7</v>
      </c>
      <c r="Q194" s="56">
        <f t="shared" si="86"/>
        <v>5.6804398566523986</v>
      </c>
      <c r="R194" s="56">
        <f t="shared" si="87"/>
        <v>0</v>
      </c>
      <c r="S194" s="139">
        <f t="shared" si="84"/>
        <v>0</v>
      </c>
      <c r="T194" s="57"/>
      <c r="U194" s="56"/>
      <c r="V194" s="56"/>
      <c r="W194" s="56"/>
      <c r="X194" s="16"/>
    </row>
    <row r="195" spans="2:24" x14ac:dyDescent="0.25">
      <c r="B195" s="11">
        <v>191</v>
      </c>
      <c r="C195" s="21">
        <v>44076</v>
      </c>
      <c r="D195" s="11">
        <f t="shared" si="78"/>
        <v>287392</v>
      </c>
      <c r="E195" s="4">
        <f t="shared" si="79"/>
        <v>5375710</v>
      </c>
      <c r="F195" s="68">
        <f t="shared" si="88"/>
        <v>11495.68</v>
      </c>
      <c r="G195" s="27">
        <f t="shared" si="70"/>
        <v>6.1016896758150398E-3</v>
      </c>
      <c r="H195" s="91">
        <f t="shared" si="71"/>
        <v>1</v>
      </c>
      <c r="I195" s="11">
        <f t="shared" si="89"/>
        <v>-13441021</v>
      </c>
      <c r="J195" s="4">
        <f t="shared" si="80"/>
        <v>0</v>
      </c>
      <c r="K195" s="55">
        <f t="shared" si="90"/>
        <v>5375710</v>
      </c>
      <c r="L195" s="98">
        <f t="shared" si="81"/>
        <v>-345683</v>
      </c>
      <c r="M195" s="4">
        <f t="shared" si="82"/>
        <v>0</v>
      </c>
      <c r="N195" s="55">
        <f t="shared" si="83"/>
        <v>130653</v>
      </c>
      <c r="P195" s="58">
        <f t="shared" si="85"/>
        <v>3.5888259287017471E-7</v>
      </c>
      <c r="Q195" s="59">
        <f t="shared" si="86"/>
        <v>5.8040668292265174</v>
      </c>
      <c r="R195" s="59">
        <f t="shared" si="87"/>
        <v>0</v>
      </c>
      <c r="S195" s="163">
        <f t="shared" si="84"/>
        <v>0</v>
      </c>
      <c r="T195" s="124"/>
      <c r="U195" s="123"/>
      <c r="V195" s="123"/>
      <c r="W195" s="123"/>
      <c r="X195" s="15"/>
    </row>
    <row r="196" spans="2:24" x14ac:dyDescent="0.25">
      <c r="B196" s="9">
        <v>192</v>
      </c>
      <c r="C196" s="22">
        <v>44077</v>
      </c>
      <c r="D196" s="9">
        <f t="shared" si="78"/>
        <v>287392</v>
      </c>
      <c r="E196" s="2">
        <f t="shared" si="79"/>
        <v>5509618</v>
      </c>
      <c r="F196" s="67">
        <f t="shared" si="88"/>
        <v>11495.68</v>
      </c>
      <c r="G196" s="28">
        <f t="shared" ref="G196:G204" si="91">D196/U$3</f>
        <v>6.1016896758150398E-3</v>
      </c>
      <c r="H196" s="92">
        <f t="shared" si="71"/>
        <v>1</v>
      </c>
      <c r="I196" s="9">
        <f t="shared" si="89"/>
        <v>-13795315</v>
      </c>
      <c r="J196" s="2">
        <f t="shared" si="80"/>
        <v>0</v>
      </c>
      <c r="K196" s="50">
        <f t="shared" si="90"/>
        <v>5509618</v>
      </c>
      <c r="L196" s="99">
        <f t="shared" si="81"/>
        <v>-354294</v>
      </c>
      <c r="M196" s="2">
        <f t="shared" si="82"/>
        <v>0</v>
      </c>
      <c r="N196" s="50">
        <f t="shared" si="83"/>
        <v>133908</v>
      </c>
      <c r="P196" s="57">
        <f t="shared" si="85"/>
        <v>3.5888259287017471E-7</v>
      </c>
      <c r="Q196" s="56">
        <f t="shared" si="86"/>
        <v>5.9307734565670529</v>
      </c>
      <c r="R196" s="56">
        <f t="shared" si="87"/>
        <v>0</v>
      </c>
      <c r="S196" s="139">
        <f t="shared" si="84"/>
        <v>0</v>
      </c>
      <c r="T196" s="57"/>
      <c r="U196" s="56"/>
      <c r="V196" s="56"/>
      <c r="W196" s="56"/>
      <c r="X196" s="16"/>
    </row>
    <row r="197" spans="2:24" x14ac:dyDescent="0.25">
      <c r="B197" s="11">
        <v>193</v>
      </c>
      <c r="C197" s="21">
        <v>44078</v>
      </c>
      <c r="D197" s="11">
        <f t="shared" si="78"/>
        <v>287392</v>
      </c>
      <c r="E197" s="4">
        <f t="shared" si="79"/>
        <v>5646862</v>
      </c>
      <c r="F197" s="68">
        <f t="shared" si="88"/>
        <v>11495.68</v>
      </c>
      <c r="G197" s="27">
        <f t="shared" si="91"/>
        <v>6.1016896758150398E-3</v>
      </c>
      <c r="H197" s="91">
        <f t="shared" ref="H197:H204" si="92">D197/D196</f>
        <v>1</v>
      </c>
      <c r="I197" s="11">
        <f t="shared" si="89"/>
        <v>-14158434</v>
      </c>
      <c r="J197" s="4">
        <f t="shared" si="80"/>
        <v>0</v>
      </c>
      <c r="K197" s="55">
        <f t="shared" si="90"/>
        <v>5646862</v>
      </c>
      <c r="L197" s="98">
        <f t="shared" si="81"/>
        <v>-363119</v>
      </c>
      <c r="M197" s="4">
        <f t="shared" si="82"/>
        <v>0</v>
      </c>
      <c r="N197" s="55">
        <f t="shared" si="83"/>
        <v>137244</v>
      </c>
      <c r="P197" s="58">
        <f t="shared" si="85"/>
        <v>3.5888259287017471E-7</v>
      </c>
      <c r="Q197" s="59">
        <f t="shared" si="86"/>
        <v>6.0606363692614895</v>
      </c>
      <c r="R197" s="59">
        <f t="shared" si="87"/>
        <v>0</v>
      </c>
      <c r="S197" s="163">
        <f t="shared" si="84"/>
        <v>0</v>
      </c>
      <c r="T197" s="124"/>
      <c r="U197" s="123"/>
      <c r="V197" s="123"/>
      <c r="W197" s="123"/>
      <c r="X197" s="15"/>
    </row>
    <row r="198" spans="2:24" x14ac:dyDescent="0.25">
      <c r="B198" s="9">
        <v>194</v>
      </c>
      <c r="C198" s="22">
        <v>44079</v>
      </c>
      <c r="D198" s="9">
        <f t="shared" si="78"/>
        <v>287392</v>
      </c>
      <c r="E198" s="2">
        <f t="shared" si="79"/>
        <v>5787524</v>
      </c>
      <c r="F198" s="67">
        <f t="shared" si="88"/>
        <v>11495.68</v>
      </c>
      <c r="G198" s="28">
        <f t="shared" si="91"/>
        <v>6.1016896758150398E-3</v>
      </c>
      <c r="H198" s="92">
        <f t="shared" si="92"/>
        <v>1</v>
      </c>
      <c r="I198" s="9">
        <f t="shared" si="89"/>
        <v>-14530598</v>
      </c>
      <c r="J198" s="2">
        <f t="shared" si="80"/>
        <v>0</v>
      </c>
      <c r="K198" s="50">
        <f t="shared" si="90"/>
        <v>5787524</v>
      </c>
      <c r="L198" s="99">
        <f t="shared" si="81"/>
        <v>-372164</v>
      </c>
      <c r="M198" s="2">
        <f t="shared" si="82"/>
        <v>0</v>
      </c>
      <c r="N198" s="50">
        <f t="shared" si="83"/>
        <v>140662</v>
      </c>
      <c r="P198" s="57">
        <f t="shared" si="85"/>
        <v>3.5888259287017471E-7</v>
      </c>
      <c r="Q198" s="56">
        <f t="shared" si="86"/>
        <v>6.1937340096247606</v>
      </c>
      <c r="R198" s="56">
        <f t="shared" si="87"/>
        <v>0</v>
      </c>
      <c r="S198" s="139">
        <f t="shared" si="84"/>
        <v>0</v>
      </c>
      <c r="T198" s="57"/>
      <c r="U198" s="56"/>
      <c r="V198" s="56"/>
      <c r="W198" s="56"/>
      <c r="X198" s="16"/>
    </row>
    <row r="199" spans="2:24" x14ac:dyDescent="0.25">
      <c r="B199" s="11">
        <v>195</v>
      </c>
      <c r="C199" s="21">
        <v>44080</v>
      </c>
      <c r="D199" s="11">
        <f t="shared" si="78"/>
        <v>287392</v>
      </c>
      <c r="E199" s="4">
        <f t="shared" si="79"/>
        <v>5931690</v>
      </c>
      <c r="F199" s="68">
        <f t="shared" si="88"/>
        <v>11495.68</v>
      </c>
      <c r="G199" s="27">
        <f t="shared" si="91"/>
        <v>6.1016896758150398E-3</v>
      </c>
      <c r="H199" s="91">
        <f t="shared" si="92"/>
        <v>1</v>
      </c>
      <c r="I199" s="11">
        <f t="shared" si="89"/>
        <v>-14912033</v>
      </c>
      <c r="J199" s="4">
        <f t="shared" si="80"/>
        <v>0</v>
      </c>
      <c r="K199" s="55">
        <f t="shared" si="90"/>
        <v>5931690</v>
      </c>
      <c r="L199" s="98">
        <f t="shared" si="81"/>
        <v>-381435</v>
      </c>
      <c r="M199" s="4">
        <f t="shared" si="82"/>
        <v>0</v>
      </c>
      <c r="N199" s="55">
        <f t="shared" si="83"/>
        <v>144166</v>
      </c>
      <c r="P199" s="58">
        <f t="shared" si="85"/>
        <v>3.5888259287017471E-7</v>
      </c>
      <c r="Q199" s="59">
        <f t="shared" si="86"/>
        <v>6.3301469893306912</v>
      </c>
      <c r="R199" s="59">
        <f t="shared" si="87"/>
        <v>0</v>
      </c>
      <c r="S199" s="163">
        <f t="shared" si="84"/>
        <v>0</v>
      </c>
      <c r="T199" s="124"/>
      <c r="U199" s="123"/>
      <c r="V199" s="123"/>
      <c r="W199" s="123"/>
      <c r="X199" s="15"/>
    </row>
    <row r="200" spans="2:24" x14ac:dyDescent="0.25">
      <c r="B200" s="9">
        <v>196</v>
      </c>
      <c r="C200" s="22">
        <v>44081</v>
      </c>
      <c r="D200" s="9">
        <f t="shared" si="78"/>
        <v>287392</v>
      </c>
      <c r="E200" s="2">
        <f t="shared" si="79"/>
        <v>6079447</v>
      </c>
      <c r="F200" s="67">
        <f t="shared" si="88"/>
        <v>11495.68</v>
      </c>
      <c r="G200" s="28">
        <f t="shared" si="91"/>
        <v>6.1016896758150398E-3</v>
      </c>
      <c r="H200" s="92">
        <f t="shared" si="92"/>
        <v>1</v>
      </c>
      <c r="I200" s="9">
        <f t="shared" si="89"/>
        <v>-15302969</v>
      </c>
      <c r="J200" s="2">
        <f t="shared" si="80"/>
        <v>0</v>
      </c>
      <c r="K200" s="50">
        <f t="shared" si="90"/>
        <v>6079447</v>
      </c>
      <c r="L200" s="99">
        <f t="shared" si="81"/>
        <v>-390936</v>
      </c>
      <c r="M200" s="2">
        <f t="shared" si="82"/>
        <v>0</v>
      </c>
      <c r="N200" s="50">
        <f t="shared" si="83"/>
        <v>147757</v>
      </c>
      <c r="P200" s="57">
        <f t="shared" si="85"/>
        <v>3.5888259287017471E-7</v>
      </c>
      <c r="Q200" s="56">
        <f t="shared" si="86"/>
        <v>6.4699581601225109</v>
      </c>
      <c r="R200" s="56">
        <f t="shared" si="87"/>
        <v>0</v>
      </c>
      <c r="S200" s="139">
        <f t="shared" si="84"/>
        <v>0</v>
      </c>
      <c r="T200" s="57"/>
      <c r="U200" s="56"/>
      <c r="V200" s="56"/>
      <c r="W200" s="56"/>
      <c r="X200" s="16"/>
    </row>
    <row r="201" spans="2:24" x14ac:dyDescent="0.25">
      <c r="B201" s="11">
        <v>197</v>
      </c>
      <c r="C201" s="21">
        <v>44082</v>
      </c>
      <c r="D201" s="11">
        <f t="shared" si="78"/>
        <v>287392</v>
      </c>
      <c r="E201" s="4">
        <f t="shared" si="79"/>
        <v>6230885</v>
      </c>
      <c r="F201" s="68">
        <f t="shared" si="88"/>
        <v>11495.68</v>
      </c>
      <c r="G201" s="27">
        <f t="shared" si="91"/>
        <v>6.1016896758150398E-3</v>
      </c>
      <c r="H201" s="91">
        <f t="shared" si="92"/>
        <v>1</v>
      </c>
      <c r="I201" s="11">
        <f t="shared" si="89"/>
        <v>-15703643</v>
      </c>
      <c r="J201" s="4">
        <f t="shared" si="80"/>
        <v>0</v>
      </c>
      <c r="K201" s="55">
        <f t="shared" si="90"/>
        <v>6230885</v>
      </c>
      <c r="L201" s="98">
        <f t="shared" si="81"/>
        <v>-400674</v>
      </c>
      <c r="M201" s="4">
        <f t="shared" si="82"/>
        <v>0</v>
      </c>
      <c r="N201" s="55">
        <f t="shared" si="83"/>
        <v>151438</v>
      </c>
      <c r="P201" s="58">
        <f t="shared" si="85"/>
        <v>3.5888259287017471E-7</v>
      </c>
      <c r="Q201" s="59">
        <f t="shared" si="86"/>
        <v>6.613251827839429</v>
      </c>
      <c r="R201" s="59">
        <f t="shared" si="87"/>
        <v>0</v>
      </c>
      <c r="S201" s="163">
        <f t="shared" si="84"/>
        <v>0</v>
      </c>
      <c r="T201" s="124"/>
      <c r="U201" s="123"/>
      <c r="V201" s="123"/>
      <c r="W201" s="123"/>
      <c r="X201" s="15"/>
    </row>
    <row r="202" spans="2:24" x14ac:dyDescent="0.25">
      <c r="B202" s="9">
        <v>198</v>
      </c>
      <c r="C202" s="22">
        <v>44083</v>
      </c>
      <c r="D202" s="9">
        <f t="shared" si="78"/>
        <v>287392</v>
      </c>
      <c r="E202" s="2">
        <f t="shared" si="79"/>
        <v>6386095</v>
      </c>
      <c r="F202" s="67">
        <f t="shared" si="88"/>
        <v>11495.68</v>
      </c>
      <c r="G202" s="28">
        <f t="shared" si="91"/>
        <v>6.1016896758150398E-3</v>
      </c>
      <c r="H202" s="92">
        <f t="shared" si="92"/>
        <v>1</v>
      </c>
      <c r="I202" s="9">
        <f t="shared" si="89"/>
        <v>-16114298</v>
      </c>
      <c r="J202" s="2">
        <f t="shared" si="80"/>
        <v>0</v>
      </c>
      <c r="K202" s="50">
        <f t="shared" si="90"/>
        <v>6386095</v>
      </c>
      <c r="L202" s="99">
        <f t="shared" si="81"/>
        <v>-410655</v>
      </c>
      <c r="M202" s="2">
        <f t="shared" si="82"/>
        <v>0</v>
      </c>
      <c r="N202" s="50">
        <f t="shared" si="83"/>
        <v>155210</v>
      </c>
      <c r="P202" s="57">
        <f t="shared" si="85"/>
        <v>3.5888259287017471E-7</v>
      </c>
      <c r="Q202" s="56">
        <f t="shared" si="86"/>
        <v>6.76011487245135</v>
      </c>
      <c r="R202" s="56">
        <f t="shared" si="87"/>
        <v>0</v>
      </c>
      <c r="S202" s="139">
        <f t="shared" si="84"/>
        <v>0</v>
      </c>
      <c r="T202" s="57"/>
      <c r="U202" s="56"/>
      <c r="V202" s="56"/>
      <c r="W202" s="56"/>
      <c r="X202" s="16"/>
    </row>
    <row r="203" spans="2:24" x14ac:dyDescent="0.25">
      <c r="B203" s="11">
        <v>199</v>
      </c>
      <c r="C203" s="21">
        <v>44084</v>
      </c>
      <c r="D203" s="11">
        <f t="shared" si="78"/>
        <v>287392</v>
      </c>
      <c r="E203" s="4">
        <f t="shared" si="79"/>
        <v>6545172</v>
      </c>
      <c r="F203" s="68">
        <f t="shared" si="88"/>
        <v>11495.68</v>
      </c>
      <c r="G203" s="27">
        <f t="shared" si="91"/>
        <v>6.1016896758150398E-3</v>
      </c>
      <c r="H203" s="91">
        <f t="shared" si="92"/>
        <v>1</v>
      </c>
      <c r="I203" s="11">
        <f t="shared" si="89"/>
        <v>-16535182</v>
      </c>
      <c r="J203" s="4">
        <f t="shared" si="80"/>
        <v>0</v>
      </c>
      <c r="K203" s="55">
        <f t="shared" si="90"/>
        <v>6545172</v>
      </c>
      <c r="L203" s="98">
        <f t="shared" si="81"/>
        <v>-420884</v>
      </c>
      <c r="M203" s="4">
        <f t="shared" si="82"/>
        <v>0</v>
      </c>
      <c r="N203" s="55">
        <f t="shared" si="83"/>
        <v>159077</v>
      </c>
      <c r="P203" s="58">
        <f t="shared" si="85"/>
        <v>3.5888259287017471E-7</v>
      </c>
      <c r="Q203" s="59">
        <f t="shared" si="86"/>
        <v>6.9106363432870719</v>
      </c>
      <c r="R203" s="59">
        <f t="shared" si="87"/>
        <v>0</v>
      </c>
      <c r="S203" s="163">
        <f t="shared" si="84"/>
        <v>0</v>
      </c>
      <c r="T203" s="124"/>
      <c r="U203" s="123"/>
      <c r="V203" s="123"/>
      <c r="W203" s="123"/>
      <c r="X203" s="15"/>
    </row>
    <row r="204" spans="2:24" ht="15.75" thickBot="1" x14ac:dyDescent="0.3">
      <c r="B204" s="80">
        <v>200</v>
      </c>
      <c r="C204" s="81">
        <v>44085</v>
      </c>
      <c r="D204" s="80">
        <f t="shared" si="78"/>
        <v>287392</v>
      </c>
      <c r="E204" s="109">
        <f t="shared" si="79"/>
        <v>6708211</v>
      </c>
      <c r="F204" s="84">
        <f t="shared" si="88"/>
        <v>11495.68</v>
      </c>
      <c r="G204" s="85">
        <f t="shared" si="91"/>
        <v>6.1016896758150398E-3</v>
      </c>
      <c r="H204" s="96">
        <f t="shared" si="92"/>
        <v>1</v>
      </c>
      <c r="I204" s="80">
        <f t="shared" si="89"/>
        <v>-16966551</v>
      </c>
      <c r="J204" s="109">
        <f t="shared" si="80"/>
        <v>0</v>
      </c>
      <c r="K204" s="110">
        <f t="shared" si="90"/>
        <v>6708211</v>
      </c>
      <c r="L204" s="127">
        <f t="shared" si="81"/>
        <v>-431369</v>
      </c>
      <c r="M204" s="109">
        <f t="shared" si="82"/>
        <v>0</v>
      </c>
      <c r="N204" s="110">
        <f t="shared" si="83"/>
        <v>163039</v>
      </c>
      <c r="P204" s="88">
        <f t="shared" si="85"/>
        <v>3.5888259287017471E-7</v>
      </c>
      <c r="Q204" s="89">
        <f t="shared" si="86"/>
        <v>7.0649071721133367</v>
      </c>
      <c r="R204" s="89">
        <f t="shared" si="87"/>
        <v>0</v>
      </c>
      <c r="S204" s="141">
        <f t="shared" si="84"/>
        <v>0</v>
      </c>
      <c r="T204" s="88"/>
      <c r="U204" s="89"/>
      <c r="V204" s="89"/>
      <c r="W204" s="89"/>
      <c r="X204" s="122"/>
    </row>
    <row r="205" spans="2:24" x14ac:dyDescent="0.25">
      <c r="B205" s="116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11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116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116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116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116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116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116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116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116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116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1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116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116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116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116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116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116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116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116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116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11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116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116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116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116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116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116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116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116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116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11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116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116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116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116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116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116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116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116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116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11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116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116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116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116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116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116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116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116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116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11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116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116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116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116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116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116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116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116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116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11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116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116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116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116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116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116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116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116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116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11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116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116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116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116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116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116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116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116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116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11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116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116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116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116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116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116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116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116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116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11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116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116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116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116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116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116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116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116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116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11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116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116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116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116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116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116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116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116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116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1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116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116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116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116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116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116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116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116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116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11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116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116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116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116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116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116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116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116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116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11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116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116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116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116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116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116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116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116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116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11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116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116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116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116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116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116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116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116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116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11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116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116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116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116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116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116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116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116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116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11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116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116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116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116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116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116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116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116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116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11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116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116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116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116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116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116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116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116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116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11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116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116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116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116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116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116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116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116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116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11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116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116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116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116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116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116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116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116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2020-03-26T16:59:57Z</dcterms:modified>
</cp:coreProperties>
</file>