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B3622098-73E0-4576-AC4B-10C0620C6C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6" i="1" l="1"/>
  <c r="V36" i="1"/>
  <c r="W36" i="1"/>
  <c r="X36" i="1"/>
  <c r="Q13" i="1" l="1"/>
  <c r="R13" i="1"/>
  <c r="S13" i="1"/>
  <c r="T13" i="1"/>
  <c r="U13" i="1"/>
  <c r="P13" i="1"/>
  <c r="W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U9" i="1" l="1"/>
  <c r="U7" i="1" l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U4" i="1"/>
  <c r="U3" i="1"/>
  <c r="G19" i="1" s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6" i="1"/>
  <c r="N25" i="1"/>
  <c r="M26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L16" i="1" l="1"/>
  <c r="L22" i="1" l="1"/>
  <c r="L13" i="1"/>
  <c r="L25" i="1"/>
  <c r="L14" i="1"/>
  <c r="L6" i="1"/>
  <c r="L10" i="1"/>
  <c r="L17" i="1"/>
  <c r="L26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Y4" i="1" l="1"/>
  <c r="Z4" i="1" l="1"/>
  <c r="P201" i="1" s="1"/>
  <c r="P200" i="1" l="1"/>
  <c r="P199" i="1"/>
  <c r="P202" i="1"/>
  <c r="P204" i="1"/>
  <c r="P203" i="1"/>
  <c r="R17" i="1"/>
  <c r="Q17" i="1"/>
  <c r="P17" i="1"/>
  <c r="P101" i="1"/>
  <c r="P171" i="1"/>
  <c r="P119" i="1"/>
  <c r="P44" i="1"/>
  <c r="P72" i="1"/>
  <c r="P104" i="1"/>
  <c r="P94" i="1"/>
  <c r="P29" i="1"/>
  <c r="P103" i="1"/>
  <c r="P123" i="1"/>
  <c r="P47" i="1"/>
  <c r="P193" i="1"/>
  <c r="P26" i="1"/>
  <c r="P129" i="1"/>
  <c r="P23" i="1"/>
  <c r="P95" i="1"/>
  <c r="P183" i="1"/>
  <c r="P116" i="1"/>
  <c r="P92" i="1"/>
  <c r="P19" i="1"/>
  <c r="P189" i="1"/>
  <c r="P54" i="1"/>
  <c r="P57" i="1"/>
  <c r="P136" i="1"/>
  <c r="P69" i="1"/>
  <c r="P143" i="1"/>
  <c r="P140" i="1"/>
  <c r="P43" i="1"/>
  <c r="P173" i="1"/>
  <c r="P113" i="1"/>
  <c r="P191" i="1"/>
  <c r="P81" i="1"/>
  <c r="P179" i="1"/>
  <c r="P118" i="1"/>
  <c r="P153" i="1"/>
  <c r="P63" i="1"/>
  <c r="P114" i="1"/>
  <c r="P33" i="1"/>
  <c r="P128" i="1"/>
  <c r="P32" i="1"/>
  <c r="P178" i="1"/>
  <c r="P115" i="1"/>
  <c r="P148" i="1"/>
  <c r="P46" i="1"/>
  <c r="P20" i="1"/>
  <c r="P162" i="1"/>
  <c r="P120" i="1"/>
  <c r="P165" i="1"/>
  <c r="P175" i="1"/>
  <c r="P102" i="1"/>
  <c r="P196" i="1"/>
  <c r="P130" i="1"/>
  <c r="P105" i="1"/>
  <c r="P133" i="1"/>
  <c r="P145" i="1"/>
  <c r="P146" i="1"/>
  <c r="P41" i="1"/>
  <c r="P18" i="1"/>
  <c r="P98" i="1"/>
  <c r="P45" i="1"/>
  <c r="P59" i="1"/>
  <c r="P122" i="1"/>
  <c r="P126" i="1"/>
  <c r="P38" i="1"/>
  <c r="P86" i="1"/>
  <c r="P147" i="1"/>
  <c r="P127" i="1"/>
  <c r="P158" i="1"/>
  <c r="P56" i="1"/>
  <c r="P68" i="1"/>
  <c r="P161" i="1"/>
  <c r="P24" i="1"/>
  <c r="P22" i="1"/>
  <c r="P125" i="1"/>
  <c r="P96" i="1"/>
  <c r="P87" i="1"/>
  <c r="P112" i="1"/>
  <c r="P198" i="1"/>
  <c r="P85" i="1"/>
  <c r="P177" i="1"/>
  <c r="P52" i="1"/>
  <c r="P111" i="1"/>
  <c r="P139" i="1"/>
  <c r="P194" i="1"/>
  <c r="P77" i="1"/>
  <c r="P108" i="1"/>
  <c r="P89" i="1"/>
  <c r="P176" i="1"/>
  <c r="P30" i="1"/>
  <c r="P71" i="1"/>
  <c r="P83" i="1"/>
  <c r="P35" i="1"/>
  <c r="P159" i="1"/>
  <c r="P166" i="1"/>
  <c r="P181" i="1"/>
  <c r="P91" i="1"/>
  <c r="P25" i="1"/>
  <c r="P138" i="1"/>
  <c r="P131" i="1"/>
  <c r="P65" i="1"/>
  <c r="P62" i="1"/>
  <c r="P154" i="1"/>
  <c r="P61" i="1"/>
  <c r="P180" i="1"/>
  <c r="P79" i="1"/>
  <c r="P28" i="1"/>
  <c r="P164" i="1"/>
  <c r="P186" i="1"/>
  <c r="P142" i="1"/>
  <c r="P53" i="1"/>
  <c r="P31" i="1"/>
  <c r="P107" i="1"/>
  <c r="P149" i="1"/>
  <c r="P100" i="1"/>
  <c r="P134" i="1"/>
  <c r="P36" i="1"/>
  <c r="P78" i="1"/>
  <c r="P74" i="1"/>
  <c r="P21" i="1"/>
  <c r="P156" i="1"/>
  <c r="P80" i="1"/>
  <c r="P160" i="1"/>
  <c r="P84" i="1"/>
  <c r="P73" i="1"/>
  <c r="P106" i="1"/>
  <c r="P90" i="1"/>
  <c r="P82" i="1"/>
  <c r="P67" i="1"/>
  <c r="P50" i="1"/>
  <c r="P93" i="1"/>
  <c r="P155" i="1"/>
  <c r="R19" i="1"/>
  <c r="Q21" i="1"/>
  <c r="R22" i="1"/>
  <c r="R23" i="1"/>
  <c r="Q26" i="1"/>
  <c r="R20" i="1"/>
  <c r="R18" i="1"/>
  <c r="Q20" i="1"/>
  <c r="Q25" i="1"/>
  <c r="Q27" i="1"/>
  <c r="R21" i="1"/>
  <c r="Q19" i="1"/>
  <c r="Q24" i="1"/>
  <c r="R24" i="1"/>
  <c r="R26" i="1"/>
  <c r="Q18" i="1"/>
  <c r="Q22" i="1"/>
  <c r="Q23" i="1"/>
  <c r="R25" i="1"/>
  <c r="R27" i="1"/>
  <c r="P174" i="1"/>
  <c r="P66" i="1"/>
  <c r="P76" i="1"/>
  <c r="P110" i="1"/>
  <c r="P150" i="1"/>
  <c r="P144" i="1"/>
  <c r="P121" i="1"/>
  <c r="P70" i="1"/>
  <c r="P151" i="1"/>
  <c r="P187" i="1"/>
  <c r="P55" i="1"/>
  <c r="P157" i="1"/>
  <c r="P182" i="1"/>
  <c r="P170" i="1"/>
  <c r="P75" i="1"/>
  <c r="P60" i="1"/>
  <c r="P132" i="1"/>
  <c r="P109" i="1"/>
  <c r="P135" i="1"/>
  <c r="P197" i="1"/>
  <c r="P163" i="1"/>
  <c r="P192" i="1"/>
  <c r="P42" i="1"/>
  <c r="P168" i="1"/>
  <c r="P37" i="1"/>
  <c r="P64" i="1"/>
  <c r="P58" i="1"/>
  <c r="P167" i="1"/>
  <c r="P48" i="1"/>
  <c r="P97" i="1"/>
  <c r="P49" i="1"/>
  <c r="P184" i="1"/>
  <c r="P40" i="1"/>
  <c r="P39" i="1"/>
  <c r="P169" i="1"/>
  <c r="P137" i="1"/>
  <c r="P51" i="1"/>
  <c r="P190" i="1"/>
  <c r="P185" i="1"/>
  <c r="P99" i="1"/>
  <c r="P152" i="1"/>
  <c r="P124" i="1"/>
  <c r="P88" i="1"/>
  <c r="P188" i="1"/>
  <c r="P34" i="1"/>
  <c r="P117" i="1"/>
  <c r="P141" i="1"/>
  <c r="P27" i="1"/>
  <c r="P195" i="1"/>
  <c r="P172" i="1"/>
  <c r="S17" i="1" l="1"/>
  <c r="U17" i="1" s="1"/>
  <c r="V17" i="1" s="1"/>
  <c r="S22" i="1"/>
  <c r="U22" i="1" s="1"/>
  <c r="V22" i="1" s="1"/>
  <c r="S18" i="1"/>
  <c r="U18" i="1" s="1"/>
  <c r="V18" i="1" s="1"/>
  <c r="S24" i="1"/>
  <c r="U24" i="1" s="1"/>
  <c r="V24" i="1" s="1"/>
  <c r="S25" i="1"/>
  <c r="U25" i="1" s="1"/>
  <c r="V25" i="1" s="1"/>
  <c r="S26" i="1"/>
  <c r="U26" i="1" s="1"/>
  <c r="V26" i="1" s="1"/>
  <c r="S23" i="1"/>
  <c r="U23" i="1" s="1"/>
  <c r="V23" i="1" s="1"/>
  <c r="S21" i="1"/>
  <c r="U21" i="1" s="1"/>
  <c r="V21" i="1" s="1"/>
  <c r="S19" i="1"/>
  <c r="U19" i="1" s="1"/>
  <c r="V19" i="1" s="1"/>
  <c r="S20" i="1"/>
  <c r="U20" i="1" s="1"/>
  <c r="V20" i="1" s="1"/>
  <c r="S27" i="1"/>
  <c r="W17" i="1" l="1"/>
  <c r="J27" i="1"/>
  <c r="R28" i="1" s="1"/>
  <c r="U27" i="1"/>
  <c r="V27" i="1" s="1"/>
  <c r="W18" i="1" l="1"/>
  <c r="X17" i="1"/>
  <c r="K27" i="1"/>
  <c r="I27" i="1" s="1"/>
  <c r="L27" i="1" s="1"/>
  <c r="M27" i="1"/>
  <c r="D27" i="1" s="1"/>
  <c r="F27" i="1" s="1"/>
  <c r="W19" i="1" l="1"/>
  <c r="X18" i="1"/>
  <c r="G27" i="1"/>
  <c r="N27" i="1"/>
  <c r="E27" i="1" s="1"/>
  <c r="H27" i="1"/>
  <c r="Q28" i="1"/>
  <c r="S28" i="1" s="1"/>
  <c r="W20" i="1" l="1"/>
  <c r="X19" i="1"/>
  <c r="J28" i="1"/>
  <c r="K28" i="1" s="1"/>
  <c r="I28" i="1" s="1"/>
  <c r="L28" i="1" s="1"/>
  <c r="U28" i="1"/>
  <c r="W21" i="1" l="1"/>
  <c r="X20" i="1"/>
  <c r="N28" i="1"/>
  <c r="E28" i="1" s="1"/>
  <c r="M28" i="1"/>
  <c r="D28" i="1" s="1"/>
  <c r="R29" i="1"/>
  <c r="Q29" i="1"/>
  <c r="V28" i="1"/>
  <c r="W22" i="1" l="1"/>
  <c r="X21" i="1"/>
  <c r="G28" i="1"/>
  <c r="F28" i="1"/>
  <c r="S29" i="1"/>
  <c r="J29" i="1" s="1"/>
  <c r="K29" i="1" s="1"/>
  <c r="H28" i="1"/>
  <c r="W23" i="1" l="1"/>
  <c r="X22" i="1"/>
  <c r="U29" i="1"/>
  <c r="M29" i="1"/>
  <c r="D29" i="1" s="1"/>
  <c r="F29" i="1" s="1"/>
  <c r="R30" i="1"/>
  <c r="I29" i="1"/>
  <c r="L29" i="1" s="1"/>
  <c r="N29" i="1"/>
  <c r="E29" i="1" s="1"/>
  <c r="W24" i="1" l="1"/>
  <c r="X23" i="1"/>
  <c r="V29" i="1"/>
  <c r="G29" i="1"/>
  <c r="H29" i="1"/>
  <c r="Q30" i="1"/>
  <c r="S30" i="1" s="1"/>
  <c r="U30" i="1" s="1"/>
  <c r="V30" i="1" s="1"/>
  <c r="W25" i="1" l="1"/>
  <c r="X24" i="1"/>
  <c r="J30" i="1"/>
  <c r="W26" i="1" l="1"/>
  <c r="X25" i="1"/>
  <c r="M30" i="1"/>
  <c r="D30" i="1" s="1"/>
  <c r="F30" i="1" s="1"/>
  <c r="R31" i="1"/>
  <c r="K30" i="1"/>
  <c r="X26" i="1" l="1"/>
  <c r="W27" i="1"/>
  <c r="G30" i="1"/>
  <c r="H30" i="1"/>
  <c r="N30" i="1"/>
  <c r="E30" i="1" s="1"/>
  <c r="I30" i="1"/>
  <c r="X27" i="1" l="1"/>
  <c r="W28" i="1"/>
  <c r="L30" i="1"/>
  <c r="Q31" i="1"/>
  <c r="S31" i="1" s="1"/>
  <c r="U31" i="1" s="1"/>
  <c r="X28" i="1" l="1"/>
  <c r="W29" i="1"/>
  <c r="V31" i="1"/>
  <c r="J31" i="1"/>
  <c r="X29" i="1" l="1"/>
  <c r="W30" i="1"/>
  <c r="R32" i="1"/>
  <c r="K31" i="1"/>
  <c r="M31" i="1"/>
  <c r="D31" i="1" s="1"/>
  <c r="F31" i="1" s="1"/>
  <c r="X30" i="1" l="1"/>
  <c r="W31" i="1"/>
  <c r="X31" i="1" s="1"/>
  <c r="I31" i="1"/>
  <c r="L31" i="1" s="1"/>
  <c r="N31" i="1"/>
  <c r="E31" i="1" s="1"/>
  <c r="G31" i="1"/>
  <c r="H31" i="1"/>
  <c r="Q32" i="1" l="1"/>
  <c r="S32" i="1" s="1"/>
  <c r="U32" i="1" s="1"/>
  <c r="V32" i="1" l="1"/>
  <c r="W32" i="1"/>
  <c r="J32" i="1"/>
  <c r="X32" i="1" l="1"/>
  <c r="M32" i="1"/>
  <c r="D32" i="1" s="1"/>
  <c r="F32" i="1" s="1"/>
  <c r="R33" i="1"/>
  <c r="K32" i="1"/>
  <c r="H32" i="1" l="1"/>
  <c r="G32" i="1"/>
  <c r="N32" i="1"/>
  <c r="E32" i="1" s="1"/>
  <c r="I32" i="1"/>
  <c r="L32" i="1" s="1"/>
  <c r="Q33" i="1" l="1"/>
  <c r="S33" i="1" s="1"/>
  <c r="J33" i="1" l="1"/>
  <c r="M33" i="1" s="1"/>
  <c r="D33" i="1" s="1"/>
  <c r="F33" i="1" s="1"/>
  <c r="U33" i="1"/>
  <c r="K33" i="1"/>
  <c r="R34" i="1" l="1"/>
  <c r="V33" i="1"/>
  <c r="W33" i="1"/>
  <c r="H33" i="1"/>
  <c r="G33" i="1"/>
  <c r="N33" i="1"/>
  <c r="E33" i="1" s="1"/>
  <c r="I33" i="1"/>
  <c r="L33" i="1" s="1"/>
  <c r="X33" i="1" l="1"/>
  <c r="Q34" i="1"/>
  <c r="S34" i="1" s="1"/>
  <c r="U34" i="1" s="1"/>
  <c r="V34" i="1" s="1"/>
  <c r="W34" i="1" l="1"/>
  <c r="J34" i="1"/>
  <c r="X34" i="1" l="1"/>
  <c r="R35" i="1"/>
  <c r="M34" i="1"/>
  <c r="D34" i="1" s="1"/>
  <c r="F34" i="1" s="1"/>
  <c r="K34" i="1"/>
  <c r="H34" i="1" l="1"/>
  <c r="G34" i="1"/>
  <c r="N34" i="1"/>
  <c r="E34" i="1" s="1"/>
  <c r="I34" i="1"/>
  <c r="L34" i="1" s="1"/>
  <c r="Q35" i="1" l="1"/>
  <c r="S35" i="1" s="1"/>
  <c r="J35" i="1" l="1"/>
  <c r="M35" i="1" s="1"/>
  <c r="D35" i="1" s="1"/>
  <c r="F35" i="1" s="1"/>
  <c r="U35" i="1"/>
  <c r="R36" i="1" l="1"/>
  <c r="K35" i="1"/>
  <c r="I35" i="1" s="1"/>
  <c r="L35" i="1" s="1"/>
  <c r="V35" i="1"/>
  <c r="W35" i="1"/>
  <c r="X35" i="1" s="1"/>
  <c r="G35" i="1"/>
  <c r="H35" i="1"/>
  <c r="N35" i="1" l="1"/>
  <c r="E35" i="1" s="1"/>
  <c r="Q36" i="1"/>
  <c r="S36" i="1" s="1"/>
  <c r="J36" i="1" l="1"/>
  <c r="M36" i="1" l="1"/>
  <c r="D36" i="1" s="1"/>
  <c r="F36" i="1" s="1"/>
  <c r="K36" i="1"/>
  <c r="R37" i="1"/>
  <c r="I36" i="1" l="1"/>
  <c r="L36" i="1" s="1"/>
  <c r="N36" i="1"/>
  <c r="E36" i="1" s="1"/>
  <c r="H36" i="1"/>
  <c r="G36" i="1"/>
  <c r="Q37" i="1" l="1"/>
  <c r="S37" i="1" s="1"/>
  <c r="J37" i="1" s="1"/>
  <c r="R38" i="1" l="1"/>
  <c r="K37" i="1"/>
  <c r="M37" i="1"/>
  <c r="D37" i="1" s="1"/>
  <c r="F37" i="1" s="1"/>
  <c r="I37" i="1" l="1"/>
  <c r="L37" i="1" s="1"/>
  <c r="N37" i="1"/>
  <c r="E37" i="1" s="1"/>
  <c r="G37" i="1"/>
  <c r="H37" i="1"/>
  <c r="Q38" i="1" l="1"/>
  <c r="S38" i="1" s="1"/>
  <c r="J38" i="1" l="1"/>
  <c r="K38" i="1" l="1"/>
  <c r="R39" i="1"/>
  <c r="M38" i="1"/>
  <c r="D38" i="1" s="1"/>
  <c r="F38" i="1" s="1"/>
  <c r="I38" i="1" l="1"/>
  <c r="L38" i="1" s="1"/>
  <c r="N38" i="1"/>
  <c r="E38" i="1" s="1"/>
  <c r="G38" i="1"/>
  <c r="H38" i="1"/>
  <c r="Q39" i="1" l="1"/>
  <c r="S39" i="1" s="1"/>
  <c r="J39" i="1" l="1"/>
  <c r="M39" i="1" l="1"/>
  <c r="D39" i="1" s="1"/>
  <c r="F39" i="1" s="1"/>
  <c r="R40" i="1"/>
  <c r="K39" i="1"/>
  <c r="I39" i="1" l="1"/>
  <c r="L39" i="1" s="1"/>
  <c r="N39" i="1"/>
  <c r="E39" i="1" s="1"/>
  <c r="H39" i="1"/>
  <c r="G39" i="1"/>
  <c r="Q40" i="1" l="1"/>
  <c r="S40" i="1" s="1"/>
  <c r="J40" i="1" l="1"/>
  <c r="M40" i="1" l="1"/>
  <c r="D40" i="1" s="1"/>
  <c r="F40" i="1" s="1"/>
  <c r="R41" i="1"/>
  <c r="K40" i="1"/>
  <c r="H40" i="1" l="1"/>
  <c r="G40" i="1"/>
  <c r="I40" i="1"/>
  <c r="L40" i="1" s="1"/>
  <c r="N40" i="1"/>
  <c r="E40" i="1" s="1"/>
  <c r="Q41" i="1" l="1"/>
  <c r="S41" i="1" s="1"/>
  <c r="J41" i="1" l="1"/>
  <c r="R42" i="1" l="1"/>
  <c r="M41" i="1"/>
  <c r="D41" i="1" s="1"/>
  <c r="F41" i="1" s="1"/>
  <c r="K41" i="1"/>
  <c r="I41" i="1" l="1"/>
  <c r="L41" i="1" s="1"/>
  <c r="N41" i="1"/>
  <c r="E41" i="1" s="1"/>
  <c r="G41" i="1"/>
  <c r="H41" i="1"/>
  <c r="Q42" i="1" l="1"/>
  <c r="S42" i="1" s="1"/>
  <c r="J42" i="1" l="1"/>
  <c r="K42" i="1" l="1"/>
  <c r="R43" i="1"/>
  <c r="M42" i="1"/>
  <c r="D42" i="1" s="1"/>
  <c r="F42" i="1" s="1"/>
  <c r="I42" i="1" l="1"/>
  <c r="L42" i="1" s="1"/>
  <c r="N42" i="1"/>
  <c r="E42" i="1" s="1"/>
  <c r="G42" i="1"/>
  <c r="H42" i="1"/>
  <c r="Q43" i="1" l="1"/>
  <c r="S43" i="1" s="1"/>
  <c r="J43" i="1" l="1"/>
  <c r="M43" i="1" l="1"/>
  <c r="D43" i="1" s="1"/>
  <c r="F43" i="1" s="1"/>
  <c r="R44" i="1"/>
  <c r="K43" i="1"/>
  <c r="G43" i="1" l="1"/>
  <c r="H43" i="1"/>
  <c r="I43" i="1"/>
  <c r="L43" i="1" s="1"/>
  <c r="N43" i="1"/>
  <c r="E43" i="1" s="1"/>
  <c r="Q44" i="1" l="1"/>
  <c r="S44" i="1" s="1"/>
  <c r="J44" i="1" l="1"/>
  <c r="R45" i="1" l="1"/>
  <c r="M44" i="1"/>
  <c r="D44" i="1" s="1"/>
  <c r="F44" i="1" s="1"/>
  <c r="K44" i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F45" i="1" s="1"/>
  <c r="K45" i="1"/>
  <c r="R46" i="1"/>
  <c r="G45" i="1" l="1"/>
  <c r="H45" i="1"/>
  <c r="I45" i="1"/>
  <c r="L45" i="1" s="1"/>
  <c r="N45" i="1"/>
  <c r="E45" i="1" s="1"/>
  <c r="Q46" i="1" l="1"/>
  <c r="S46" i="1" s="1"/>
  <c r="J46" i="1" l="1"/>
  <c r="K46" i="1" l="1"/>
  <c r="R47" i="1"/>
  <c r="M46" i="1"/>
  <c r="D46" i="1" s="1"/>
  <c r="F46" i="1" s="1"/>
  <c r="I46" i="1" l="1"/>
  <c r="L46" i="1" s="1"/>
  <c r="N46" i="1"/>
  <c r="E46" i="1" s="1"/>
  <c r="G46" i="1"/>
  <c r="H46" i="1"/>
  <c r="Q47" i="1" l="1"/>
  <c r="S47" i="1" s="1"/>
  <c r="J47" i="1" l="1"/>
  <c r="K47" i="1" l="1"/>
  <c r="M47" i="1"/>
  <c r="D47" i="1" s="1"/>
  <c r="F47" i="1" s="1"/>
  <c r="R48" i="1"/>
  <c r="I47" i="1" l="1"/>
  <c r="L47" i="1" s="1"/>
  <c r="N47" i="1"/>
  <c r="E47" i="1" s="1"/>
  <c r="H47" i="1"/>
  <c r="G47" i="1"/>
  <c r="Q48" i="1" l="1"/>
  <c r="S48" i="1" s="1"/>
  <c r="J48" i="1" l="1"/>
  <c r="K48" i="1" l="1"/>
  <c r="M48" i="1"/>
  <c r="D48" i="1" s="1"/>
  <c r="F48" i="1" s="1"/>
  <c r="R49" i="1"/>
  <c r="H48" i="1" l="1"/>
  <c r="G48" i="1"/>
  <c r="I48" i="1"/>
  <c r="L48" i="1" s="1"/>
  <c r="N48" i="1"/>
  <c r="E48" i="1" s="1"/>
  <c r="Q49" i="1" l="1"/>
  <c r="S49" i="1" s="1"/>
  <c r="J49" i="1" l="1"/>
  <c r="R50" i="1" l="1"/>
  <c r="M49" i="1"/>
  <c r="D49" i="1" s="1"/>
  <c r="F49" i="1" s="1"/>
  <c r="K49" i="1"/>
  <c r="I49" i="1" l="1"/>
  <c r="L49" i="1" s="1"/>
  <c r="N49" i="1"/>
  <c r="E49" i="1" s="1"/>
  <c r="G49" i="1"/>
  <c r="H49" i="1"/>
  <c r="Q50" i="1" l="1"/>
  <c r="S50" i="1" s="1"/>
  <c r="J50" i="1" l="1"/>
  <c r="R51" i="1" l="1"/>
  <c r="M50" i="1"/>
  <c r="D50" i="1" s="1"/>
  <c r="F50" i="1" s="1"/>
  <c r="K50" i="1"/>
  <c r="I50" i="1" l="1"/>
  <c r="L50" i="1" s="1"/>
  <c r="N50" i="1"/>
  <c r="E50" i="1" s="1"/>
  <c r="G50" i="1"/>
  <c r="H50" i="1"/>
  <c r="Q51" i="1" l="1"/>
  <c r="S51" i="1" s="1"/>
  <c r="J51" i="1" l="1"/>
  <c r="K51" i="1" l="1"/>
  <c r="M51" i="1"/>
  <c r="D51" i="1" s="1"/>
  <c r="F51" i="1" s="1"/>
  <c r="R52" i="1"/>
  <c r="I51" i="1" l="1"/>
  <c r="L51" i="1" s="1"/>
  <c r="N51" i="1"/>
  <c r="E51" i="1" s="1"/>
  <c r="H51" i="1"/>
  <c r="G51" i="1"/>
  <c r="Q52" i="1" l="1"/>
  <c r="S52" i="1" l="1"/>
  <c r="J52" i="1" s="1"/>
  <c r="M52" i="1" l="1"/>
  <c r="D52" i="1" s="1"/>
  <c r="R53" i="1"/>
  <c r="K52" i="1"/>
  <c r="N52" i="1" s="1"/>
  <c r="E52" i="1" s="1"/>
  <c r="G52" i="1" l="1"/>
  <c r="F52" i="1"/>
  <c r="H52" i="1"/>
  <c r="I52" i="1"/>
  <c r="L52" i="1" s="1"/>
  <c r="Q53" i="1" l="1"/>
  <c r="S53" i="1" s="1"/>
  <c r="J53" i="1" s="1"/>
  <c r="R54" i="1" l="1"/>
  <c r="K53" i="1"/>
  <c r="M53" i="1"/>
  <c r="D53" i="1" s="1"/>
  <c r="F53" i="1" s="1"/>
  <c r="G53" i="1" l="1"/>
  <c r="H53" i="1"/>
  <c r="I53" i="1"/>
  <c r="L53" i="1" s="1"/>
  <c r="N53" i="1"/>
  <c r="E53" i="1" s="1"/>
  <c r="Q54" i="1" l="1"/>
  <c r="S54" i="1" s="1"/>
  <c r="J54" i="1" l="1"/>
  <c r="R55" i="1" l="1"/>
  <c r="M54" i="1"/>
  <c r="D54" i="1" s="1"/>
  <c r="F54" i="1" s="1"/>
  <c r="K54" i="1"/>
  <c r="I54" i="1" l="1"/>
  <c r="L54" i="1" s="1"/>
  <c r="N54" i="1"/>
  <c r="E54" i="1" s="1"/>
  <c r="G54" i="1"/>
  <c r="H54" i="1"/>
  <c r="Q55" i="1" l="1"/>
  <c r="S55" i="1" l="1"/>
  <c r="J55" i="1" s="1"/>
  <c r="M55" i="1" l="1"/>
  <c r="D55" i="1" s="1"/>
  <c r="F55" i="1" s="1"/>
  <c r="R56" i="1"/>
  <c r="K55" i="1"/>
  <c r="I55" i="1" s="1"/>
  <c r="L55" i="1" s="1"/>
  <c r="G55" i="1" l="1"/>
  <c r="H55" i="1"/>
  <c r="N55" i="1"/>
  <c r="E55" i="1" s="1"/>
  <c r="Q56" i="1"/>
  <c r="S56" i="1" s="1"/>
  <c r="J56" i="1" l="1"/>
  <c r="M56" i="1" l="1"/>
  <c r="D56" i="1" s="1"/>
  <c r="F56" i="1" s="1"/>
  <c r="R57" i="1"/>
  <c r="K56" i="1"/>
  <c r="I56" i="1" l="1"/>
  <c r="L56" i="1" s="1"/>
  <c r="N56" i="1"/>
  <c r="E56" i="1" s="1"/>
  <c r="G56" i="1"/>
  <c r="H56" i="1"/>
  <c r="Q57" i="1" l="1"/>
  <c r="S57" i="1" s="1"/>
  <c r="J57" i="1" s="1"/>
  <c r="K57" i="1" l="1"/>
  <c r="M57" i="1"/>
  <c r="D57" i="1" s="1"/>
  <c r="F57" i="1" s="1"/>
  <c r="R58" i="1"/>
  <c r="H57" i="1" l="1"/>
  <c r="G57" i="1"/>
  <c r="I57" i="1"/>
  <c r="L57" i="1" s="1"/>
  <c r="N57" i="1"/>
  <c r="E57" i="1" s="1"/>
  <c r="Q58" i="1" l="1"/>
  <c r="S58" i="1" s="1"/>
  <c r="J58" i="1" l="1"/>
  <c r="R59" i="1" l="1"/>
  <c r="M58" i="1"/>
  <c r="D58" i="1" s="1"/>
  <c r="F58" i="1" s="1"/>
  <c r="K58" i="1"/>
  <c r="I58" i="1" l="1"/>
  <c r="L58" i="1" s="1"/>
  <c r="N58" i="1"/>
  <c r="E58" i="1" s="1"/>
  <c r="H58" i="1"/>
  <c r="G58" i="1"/>
  <c r="Q59" i="1" l="1"/>
  <c r="S59" i="1" l="1"/>
  <c r="J59" i="1" s="1"/>
  <c r="R60" i="1" l="1"/>
  <c r="K59" i="1"/>
  <c r="I59" i="1" s="1"/>
  <c r="L59" i="1" s="1"/>
  <c r="M59" i="1"/>
  <c r="D59" i="1" s="1"/>
  <c r="F59" i="1" s="1"/>
  <c r="G59" i="1" l="1"/>
  <c r="N59" i="1"/>
  <c r="E59" i="1" s="1"/>
  <c r="H59" i="1"/>
  <c r="Q60" i="1"/>
  <c r="S60" i="1" s="1"/>
  <c r="J60" i="1" l="1"/>
  <c r="K60" i="1" l="1"/>
  <c r="M60" i="1"/>
  <c r="D60" i="1" s="1"/>
  <c r="F60" i="1" s="1"/>
  <c r="R61" i="1"/>
  <c r="H60" i="1" l="1"/>
  <c r="G60" i="1"/>
  <c r="I60" i="1"/>
  <c r="L60" i="1" s="1"/>
  <c r="N60" i="1"/>
  <c r="E60" i="1" s="1"/>
  <c r="Q61" i="1" l="1"/>
  <c r="S61" i="1" s="1"/>
  <c r="J61" i="1" l="1"/>
  <c r="R62" i="1" l="1"/>
  <c r="K61" i="1"/>
  <c r="M61" i="1"/>
  <c r="D61" i="1" s="1"/>
  <c r="F61" i="1" s="1"/>
  <c r="I61" i="1" l="1"/>
  <c r="L61" i="1" s="1"/>
  <c r="N61" i="1"/>
  <c r="E61" i="1" s="1"/>
  <c r="G61" i="1"/>
  <c r="H61" i="1"/>
  <c r="Q62" i="1" l="1"/>
  <c r="S62" i="1" l="1"/>
  <c r="J62" i="1" s="1"/>
  <c r="R63" i="1" l="1"/>
  <c r="K62" i="1"/>
  <c r="I62" i="1" s="1"/>
  <c r="L62" i="1" s="1"/>
  <c r="M62" i="1"/>
  <c r="D62" i="1" s="1"/>
  <c r="H62" i="1" l="1"/>
  <c r="F62" i="1"/>
  <c r="G62" i="1"/>
  <c r="N62" i="1"/>
  <c r="E62" i="1" s="1"/>
  <c r="Q63" i="1"/>
  <c r="S63" i="1" l="1"/>
  <c r="J63" i="1" s="1"/>
  <c r="R64" i="1" l="1"/>
  <c r="K63" i="1"/>
  <c r="M63" i="1"/>
  <c r="D63" i="1" s="1"/>
  <c r="H63" i="1" l="1"/>
  <c r="F63" i="1"/>
  <c r="G63" i="1"/>
  <c r="N63" i="1"/>
  <c r="E63" i="1" s="1"/>
  <c r="I63" i="1"/>
  <c r="L63" i="1" s="1"/>
  <c r="Q64" i="1" l="1"/>
  <c r="S64" i="1" s="1"/>
  <c r="J64" i="1" s="1"/>
  <c r="R65" i="1" s="1"/>
  <c r="M64" i="1" l="1"/>
  <c r="D64" i="1" s="1"/>
  <c r="K64" i="1"/>
  <c r="N64" i="1" s="1"/>
  <c r="E64" i="1" s="1"/>
  <c r="H64" i="1" l="1"/>
  <c r="F64" i="1"/>
  <c r="G64" i="1"/>
  <c r="I64" i="1"/>
  <c r="L64" i="1" s="1"/>
  <c r="Q65" i="1" l="1"/>
  <c r="S65" i="1" s="1"/>
  <c r="J65" i="1" s="1"/>
  <c r="R66" i="1" s="1"/>
  <c r="M65" i="1" l="1"/>
  <c r="D65" i="1" s="1"/>
  <c r="K65" i="1"/>
  <c r="I65" i="1" s="1"/>
  <c r="L65" i="1" s="1"/>
  <c r="G65" i="1" l="1"/>
  <c r="F65" i="1"/>
  <c r="H65" i="1"/>
  <c r="N65" i="1"/>
  <c r="E65" i="1" s="1"/>
  <c r="Q66" i="1"/>
  <c r="S66" i="1" s="1"/>
  <c r="J66" i="1" l="1"/>
  <c r="K66" i="1" l="1"/>
  <c r="M66" i="1"/>
  <c r="D66" i="1" s="1"/>
  <c r="F66" i="1" s="1"/>
  <c r="R67" i="1"/>
  <c r="G66" i="1" l="1"/>
  <c r="H66" i="1"/>
  <c r="I66" i="1"/>
  <c r="L66" i="1" s="1"/>
  <c r="N66" i="1"/>
  <c r="E66" i="1" s="1"/>
  <c r="Q67" i="1" l="1"/>
  <c r="S67" i="1" s="1"/>
  <c r="J67" i="1" l="1"/>
  <c r="R68" i="1" l="1"/>
  <c r="M67" i="1"/>
  <c r="D67" i="1" s="1"/>
  <c r="F67" i="1" s="1"/>
  <c r="K67" i="1"/>
  <c r="I67" i="1" l="1"/>
  <c r="L67" i="1" s="1"/>
  <c r="N67" i="1"/>
  <c r="E67" i="1" s="1"/>
  <c r="G67" i="1"/>
  <c r="H67" i="1"/>
  <c r="Q68" i="1" l="1"/>
  <c r="S68" i="1" s="1"/>
  <c r="J68" i="1" s="1"/>
  <c r="M68" i="1" l="1"/>
  <c r="D68" i="1" s="1"/>
  <c r="F68" i="1" s="1"/>
  <c r="R69" i="1"/>
  <c r="K68" i="1"/>
  <c r="I68" i="1" l="1"/>
  <c r="L68" i="1" s="1"/>
  <c r="N68" i="1"/>
  <c r="E68" i="1" s="1"/>
  <c r="H68" i="1"/>
  <c r="G68" i="1"/>
  <c r="Q69" i="1" l="1"/>
  <c r="S69" i="1" s="1"/>
  <c r="J69" i="1" s="1"/>
  <c r="M69" i="1" l="1"/>
  <c r="D69" i="1" s="1"/>
  <c r="F69" i="1" s="1"/>
  <c r="R70" i="1"/>
  <c r="K69" i="1"/>
  <c r="I69" i="1" l="1"/>
  <c r="L69" i="1" s="1"/>
  <c r="N69" i="1"/>
  <c r="E69" i="1" s="1"/>
  <c r="H69" i="1"/>
  <c r="G69" i="1"/>
  <c r="Q70" i="1" l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K71" i="1" l="1"/>
  <c r="M71" i="1"/>
  <c r="D71" i="1" s="1"/>
  <c r="F71" i="1" s="1"/>
  <c r="R72" i="1"/>
  <c r="G71" i="1" l="1"/>
  <c r="H71" i="1"/>
  <c r="I71" i="1"/>
  <c r="L71" i="1" s="1"/>
  <c r="N71" i="1"/>
  <c r="E71" i="1" s="1"/>
  <c r="Q72" i="1" l="1"/>
  <c r="S72" i="1" s="1"/>
  <c r="J72" i="1" l="1"/>
  <c r="R73" i="1" l="1"/>
  <c r="K72" i="1"/>
  <c r="M72" i="1"/>
  <c r="D72" i="1" s="1"/>
  <c r="F72" i="1" s="1"/>
  <c r="H72" i="1" l="1"/>
  <c r="G72" i="1"/>
  <c r="I72" i="1"/>
  <c r="L72" i="1" s="1"/>
  <c r="N72" i="1"/>
  <c r="E72" i="1" s="1"/>
  <c r="Q73" i="1" l="1"/>
  <c r="S73" i="1" s="1"/>
  <c r="J73" i="1" l="1"/>
  <c r="R74" i="1" l="1"/>
  <c r="K73" i="1"/>
  <c r="M73" i="1"/>
  <c r="D73" i="1" s="1"/>
  <c r="F73" i="1" s="1"/>
  <c r="G73" i="1" l="1"/>
  <c r="H73" i="1"/>
  <c r="I73" i="1"/>
  <c r="L73" i="1" s="1"/>
  <c r="N73" i="1"/>
  <c r="E73" i="1" s="1"/>
  <c r="Q74" i="1" l="1"/>
  <c r="S74" i="1" s="1"/>
  <c r="J74" i="1" l="1"/>
  <c r="R75" i="1" l="1"/>
  <c r="M74" i="1"/>
  <c r="D74" i="1" s="1"/>
  <c r="F74" i="1" s="1"/>
  <c r="K74" i="1"/>
  <c r="I74" i="1" l="1"/>
  <c r="L74" i="1" s="1"/>
  <c r="N74" i="1"/>
  <c r="E74" i="1" s="1"/>
  <c r="G74" i="1"/>
  <c r="H74" i="1"/>
  <c r="Q75" i="1" l="1"/>
  <c r="S75" i="1" s="1"/>
  <c r="J75" i="1" s="1"/>
  <c r="M75" i="1" l="1"/>
  <c r="D75" i="1" s="1"/>
  <c r="F75" i="1" s="1"/>
  <c r="R76" i="1"/>
  <c r="K75" i="1"/>
  <c r="I75" i="1" l="1"/>
  <c r="L75" i="1" s="1"/>
  <c r="N75" i="1"/>
  <c r="E75" i="1" s="1"/>
  <c r="H75" i="1"/>
  <c r="G75" i="1"/>
  <c r="Q76" i="1" l="1"/>
  <c r="S76" i="1" s="1"/>
  <c r="J76" i="1" s="1"/>
  <c r="K76" i="1" l="1"/>
  <c r="R77" i="1"/>
  <c r="M76" i="1"/>
  <c r="D76" i="1" s="1"/>
  <c r="F76" i="1" s="1"/>
  <c r="G76" i="1" l="1"/>
  <c r="H76" i="1"/>
  <c r="I76" i="1"/>
  <c r="L76" i="1" s="1"/>
  <c r="N76" i="1"/>
  <c r="E76" i="1" s="1"/>
  <c r="Q77" i="1" l="1"/>
  <c r="S77" i="1" s="1"/>
  <c r="J77" i="1" l="1"/>
  <c r="R78" i="1" l="1"/>
  <c r="M77" i="1"/>
  <c r="D77" i="1" s="1"/>
  <c r="F77" i="1" s="1"/>
  <c r="K77" i="1"/>
  <c r="I77" i="1" l="1"/>
  <c r="L77" i="1" s="1"/>
  <c r="N77" i="1"/>
  <c r="E77" i="1" s="1"/>
  <c r="H77" i="1"/>
  <c r="G77" i="1"/>
  <c r="Q78" i="1" l="1"/>
  <c r="S78" i="1" s="1"/>
  <c r="J78" i="1" l="1"/>
  <c r="K78" i="1" l="1"/>
  <c r="M78" i="1"/>
  <c r="D78" i="1" s="1"/>
  <c r="F78" i="1" s="1"/>
  <c r="R79" i="1"/>
  <c r="H78" i="1" l="1"/>
  <c r="G78" i="1"/>
  <c r="I78" i="1"/>
  <c r="L78" i="1" s="1"/>
  <c r="N78" i="1"/>
  <c r="E78" i="1" s="1"/>
  <c r="Q79" i="1" l="1"/>
  <c r="S79" i="1" s="1"/>
  <c r="J79" i="1" l="1"/>
  <c r="M79" i="1" l="1"/>
  <c r="D79" i="1" s="1"/>
  <c r="F79" i="1" s="1"/>
  <c r="R80" i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G80" i="1" l="1"/>
  <c r="H80" i="1"/>
  <c r="I80" i="1"/>
  <c r="L80" i="1" s="1"/>
  <c r="N80" i="1"/>
  <c r="E80" i="1" s="1"/>
  <c r="Q81" i="1" l="1"/>
  <c r="S81" i="1" s="1"/>
  <c r="J81" i="1" l="1"/>
  <c r="R82" i="1" l="1"/>
  <c r="K81" i="1"/>
  <c r="M81" i="1"/>
  <c r="D81" i="1" s="1"/>
  <c r="F81" i="1" s="1"/>
  <c r="G81" i="1" l="1"/>
  <c r="H81" i="1"/>
  <c r="I81" i="1"/>
  <c r="L81" i="1" s="1"/>
  <c r="N81" i="1"/>
  <c r="E81" i="1" s="1"/>
  <c r="Q82" i="1" l="1"/>
  <c r="S82" i="1" s="1"/>
  <c r="J82" i="1" l="1"/>
  <c r="R83" i="1" l="1"/>
  <c r="K82" i="1"/>
  <c r="M82" i="1"/>
  <c r="D82" i="1" s="1"/>
  <c r="F82" i="1" s="1"/>
  <c r="G82" i="1" l="1"/>
  <c r="H82" i="1"/>
  <c r="I82" i="1"/>
  <c r="L82" i="1" s="1"/>
  <c r="N82" i="1"/>
  <c r="E82" i="1" s="1"/>
  <c r="Q83" i="1" l="1"/>
  <c r="S83" i="1" s="1"/>
  <c r="J83" i="1" l="1"/>
  <c r="K83" i="1" l="1"/>
  <c r="R84" i="1"/>
  <c r="M83" i="1"/>
  <c r="D83" i="1" s="1"/>
  <c r="F83" i="1" s="1"/>
  <c r="H83" i="1" l="1"/>
  <c r="G83" i="1"/>
  <c r="I83" i="1"/>
  <c r="L83" i="1" s="1"/>
  <c r="N83" i="1"/>
  <c r="E83" i="1" s="1"/>
  <c r="Q84" i="1" l="1"/>
  <c r="S84" i="1" s="1"/>
  <c r="J84" i="1" l="1"/>
  <c r="M84" i="1" l="1"/>
  <c r="D84" i="1" s="1"/>
  <c r="F84" i="1" s="1"/>
  <c r="K84" i="1"/>
  <c r="R85" i="1"/>
  <c r="I84" i="1" l="1"/>
  <c r="L84" i="1" s="1"/>
  <c r="N84" i="1"/>
  <c r="E84" i="1" s="1"/>
  <c r="G84" i="1"/>
  <c r="H84" i="1"/>
  <c r="Q85" i="1" l="1"/>
  <c r="S85" i="1" s="1"/>
  <c r="J85" i="1" s="1"/>
  <c r="M85" i="1" l="1"/>
  <c r="D85" i="1" s="1"/>
  <c r="R86" i="1"/>
  <c r="K85" i="1"/>
  <c r="I85" i="1" s="1"/>
  <c r="Q86" i="1" s="1"/>
  <c r="G85" i="1" l="1"/>
  <c r="F85" i="1"/>
  <c r="S86" i="1"/>
  <c r="J86" i="1" s="1"/>
  <c r="H85" i="1"/>
  <c r="N85" i="1"/>
  <c r="E85" i="1" s="1"/>
  <c r="L85" i="1"/>
  <c r="K86" i="1" l="1"/>
  <c r="N86" i="1" s="1"/>
  <c r="E86" i="1" s="1"/>
  <c r="R87" i="1"/>
  <c r="M86" i="1"/>
  <c r="D86" i="1" s="1"/>
  <c r="F86" i="1" s="1"/>
  <c r="I86" i="1" l="1"/>
  <c r="Q87" i="1" s="1"/>
  <c r="S87" i="1" s="1"/>
  <c r="J87" i="1" s="1"/>
  <c r="H86" i="1"/>
  <c r="G86" i="1"/>
  <c r="L86" i="1" l="1"/>
  <c r="M87" i="1"/>
  <c r="D87" i="1" s="1"/>
  <c r="R88" i="1"/>
  <c r="K87" i="1"/>
  <c r="I87" i="1" s="1"/>
  <c r="Q88" i="1" s="1"/>
  <c r="G87" i="1" l="1"/>
  <c r="F87" i="1"/>
  <c r="S88" i="1"/>
  <c r="J88" i="1" s="1"/>
  <c r="N87" i="1"/>
  <c r="E87" i="1" s="1"/>
  <c r="L87" i="1"/>
  <c r="H87" i="1"/>
  <c r="K88" i="1" l="1"/>
  <c r="N88" i="1" s="1"/>
  <c r="E88" i="1" s="1"/>
  <c r="R89" i="1"/>
  <c r="M88" i="1"/>
  <c r="D88" i="1" s="1"/>
  <c r="H88" i="1" l="1"/>
  <c r="F88" i="1"/>
  <c r="I88" i="1"/>
  <c r="Q89" i="1" s="1"/>
  <c r="S89" i="1" s="1"/>
  <c r="J89" i="1" s="1"/>
  <c r="G88" i="1"/>
  <c r="L88" i="1" l="1"/>
  <c r="R90" i="1"/>
  <c r="K89" i="1"/>
  <c r="N89" i="1" s="1"/>
  <c r="E89" i="1" s="1"/>
  <c r="M89" i="1"/>
  <c r="D89" i="1" s="1"/>
  <c r="H89" i="1" l="1"/>
  <c r="F89" i="1"/>
  <c r="I89" i="1"/>
  <c r="Q90" i="1" s="1"/>
  <c r="S90" i="1" s="1"/>
  <c r="J90" i="1" s="1"/>
  <c r="G89" i="1"/>
  <c r="L89" i="1" l="1"/>
  <c r="K90" i="1"/>
  <c r="I90" i="1" s="1"/>
  <c r="L90" i="1" s="1"/>
  <c r="R91" i="1"/>
  <c r="M90" i="1"/>
  <c r="D90" i="1" s="1"/>
  <c r="H90" i="1" l="1"/>
  <c r="F90" i="1"/>
  <c r="N90" i="1"/>
  <c r="E90" i="1" s="1"/>
  <c r="G90" i="1"/>
  <c r="Q91" i="1"/>
  <c r="S91" i="1" s="1"/>
  <c r="J91" i="1" l="1"/>
  <c r="M91" i="1" l="1"/>
  <c r="D91" i="1" s="1"/>
  <c r="F91" i="1" s="1"/>
  <c r="R92" i="1"/>
  <c r="K91" i="1"/>
  <c r="H91" i="1" l="1"/>
  <c r="G91" i="1"/>
  <c r="I91" i="1"/>
  <c r="Q92" i="1" s="1"/>
  <c r="S92" i="1" s="1"/>
  <c r="N91" i="1"/>
  <c r="E91" i="1" s="1"/>
  <c r="J92" i="1" l="1"/>
  <c r="L91" i="1"/>
  <c r="M92" i="1" l="1"/>
  <c r="D92" i="1" s="1"/>
  <c r="R93" i="1"/>
  <c r="K92" i="1"/>
  <c r="N92" i="1" s="1"/>
  <c r="E92" i="1" s="1"/>
  <c r="G92" i="1" l="1"/>
  <c r="F92" i="1"/>
  <c r="H92" i="1"/>
  <c r="I92" i="1"/>
  <c r="Q93" i="1" s="1"/>
  <c r="S93" i="1" s="1"/>
  <c r="J93" i="1" s="1"/>
  <c r="L92" i="1" l="1"/>
  <c r="M93" i="1"/>
  <c r="D93" i="1" s="1"/>
  <c r="R94" i="1"/>
  <c r="K93" i="1"/>
  <c r="H93" i="1" l="1"/>
  <c r="F93" i="1"/>
  <c r="G93" i="1"/>
  <c r="N93" i="1"/>
  <c r="E93" i="1" s="1"/>
  <c r="I93" i="1"/>
  <c r="L93" i="1" s="1"/>
  <c r="Q94" i="1" l="1"/>
  <c r="S94" i="1" l="1"/>
  <c r="J94" i="1" s="1"/>
  <c r="R95" i="1" l="1"/>
  <c r="K94" i="1"/>
  <c r="M94" i="1"/>
  <c r="D94" i="1" s="1"/>
  <c r="F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F95" i="1" s="1"/>
  <c r="R96" i="1"/>
  <c r="K95" i="1"/>
  <c r="N95" i="1" l="1"/>
  <c r="E95" i="1" s="1"/>
  <c r="I95" i="1"/>
  <c r="L95" i="1" s="1"/>
  <c r="G95" i="1"/>
  <c r="H95" i="1"/>
  <c r="Q96" i="1" l="1"/>
  <c r="S96" i="1" s="1"/>
  <c r="J96" i="1" s="1"/>
  <c r="R97" i="1" s="1"/>
  <c r="M96" i="1" l="1"/>
  <c r="D96" i="1" s="1"/>
  <c r="K96" i="1"/>
  <c r="I96" i="1" s="1"/>
  <c r="Q97" i="1" s="1"/>
  <c r="S97" i="1" s="1"/>
  <c r="J97" i="1" s="1"/>
  <c r="H96" i="1" l="1"/>
  <c r="F96" i="1"/>
  <c r="N96" i="1"/>
  <c r="E96" i="1" s="1"/>
  <c r="L96" i="1"/>
  <c r="G96" i="1"/>
  <c r="R98" i="1"/>
  <c r="K97" i="1"/>
  <c r="M97" i="1"/>
  <c r="D97" i="1" s="1"/>
  <c r="F97" i="1" s="1"/>
  <c r="G97" i="1" l="1"/>
  <c r="H97" i="1"/>
  <c r="N97" i="1"/>
  <c r="E97" i="1" s="1"/>
  <c r="I97" i="1"/>
  <c r="Q98" i="1" s="1"/>
  <c r="S98" i="1" s="1"/>
  <c r="J98" i="1" l="1"/>
  <c r="L97" i="1"/>
  <c r="R99" i="1" l="1"/>
  <c r="M98" i="1"/>
  <c r="D98" i="1" s="1"/>
  <c r="F98" i="1" s="1"/>
  <c r="K98" i="1"/>
  <c r="N98" i="1" l="1"/>
  <c r="E98" i="1" s="1"/>
  <c r="I98" i="1"/>
  <c r="Q99" i="1" s="1"/>
  <c r="S99" i="1" s="1"/>
  <c r="H98" i="1"/>
  <c r="G98" i="1"/>
  <c r="L98" i="1" l="1"/>
  <c r="J99" i="1"/>
  <c r="K99" i="1" l="1"/>
  <c r="R100" i="1"/>
  <c r="M99" i="1"/>
  <c r="D99" i="1" s="1"/>
  <c r="F99" i="1" s="1"/>
  <c r="G99" i="1" l="1"/>
  <c r="H99" i="1"/>
  <c r="I99" i="1"/>
  <c r="Q100" i="1" s="1"/>
  <c r="S100" i="1" s="1"/>
  <c r="N99" i="1"/>
  <c r="E99" i="1" s="1"/>
  <c r="J100" i="1" l="1"/>
  <c r="L99" i="1"/>
  <c r="K100" i="1" l="1"/>
  <c r="M100" i="1"/>
  <c r="D100" i="1" s="1"/>
  <c r="F100" i="1" s="1"/>
  <c r="R101" i="1"/>
  <c r="G100" i="1" l="1"/>
  <c r="H100" i="1"/>
  <c r="I100" i="1"/>
  <c r="Q101" i="1" s="1"/>
  <c r="N100" i="1"/>
  <c r="E100" i="1" s="1"/>
  <c r="S101" i="1" l="1"/>
  <c r="J101" i="1" s="1"/>
  <c r="L100" i="1"/>
  <c r="M101" i="1" l="1"/>
  <c r="D101" i="1" s="1"/>
  <c r="K101" i="1"/>
  <c r="I101" i="1" s="1"/>
  <c r="R102" i="1"/>
  <c r="G101" i="1" l="1"/>
  <c r="F101" i="1"/>
  <c r="H101" i="1"/>
  <c r="N101" i="1"/>
  <c r="E101" i="1" s="1"/>
  <c r="Q102" i="1"/>
  <c r="S102" i="1" s="1"/>
  <c r="L101" i="1"/>
  <c r="J102" i="1" l="1"/>
  <c r="M102" i="1" l="1"/>
  <c r="D102" i="1" s="1"/>
  <c r="F102" i="1" s="1"/>
  <c r="K102" i="1"/>
  <c r="R103" i="1"/>
  <c r="I102" i="1" l="1"/>
  <c r="N102" i="1"/>
  <c r="E102" i="1" s="1"/>
  <c r="H102" i="1"/>
  <c r="G102" i="1"/>
  <c r="Q103" i="1" l="1"/>
  <c r="S103" i="1" s="1"/>
  <c r="L102" i="1"/>
  <c r="J103" i="1" l="1"/>
  <c r="M103" i="1" l="1"/>
  <c r="D103" i="1" s="1"/>
  <c r="F103" i="1" s="1"/>
  <c r="K103" i="1"/>
  <c r="R104" i="1"/>
  <c r="G103" i="1" l="1"/>
  <c r="H103" i="1"/>
  <c r="N103" i="1"/>
  <c r="E103" i="1" s="1"/>
  <c r="I103" i="1"/>
  <c r="L103" i="1" s="1"/>
  <c r="Q104" i="1" l="1"/>
  <c r="S104" i="1" s="1"/>
  <c r="J104" i="1" l="1"/>
  <c r="M104" i="1" l="1"/>
  <c r="D104" i="1" s="1"/>
  <c r="F104" i="1" s="1"/>
  <c r="K104" i="1"/>
  <c r="R105" i="1"/>
  <c r="I104" i="1" l="1"/>
  <c r="N104" i="1"/>
  <c r="E104" i="1" s="1"/>
  <c r="G104" i="1"/>
  <c r="H104" i="1"/>
  <c r="Q105" i="1" l="1"/>
  <c r="S105" i="1" s="1"/>
  <c r="L104" i="1"/>
  <c r="J105" i="1" l="1"/>
  <c r="K105" i="1" l="1"/>
  <c r="R106" i="1"/>
  <c r="M105" i="1"/>
  <c r="D105" i="1" s="1"/>
  <c r="F105" i="1" s="1"/>
  <c r="I105" i="1" l="1"/>
  <c r="N105" i="1"/>
  <c r="E105" i="1" s="1"/>
  <c r="G105" i="1"/>
  <c r="H105" i="1"/>
  <c r="Q106" i="1" l="1"/>
  <c r="S106" i="1" s="1"/>
  <c r="L105" i="1"/>
  <c r="J106" i="1" l="1"/>
  <c r="K106" i="1" l="1"/>
  <c r="R107" i="1"/>
  <c r="M106" i="1"/>
  <c r="D106" i="1" s="1"/>
  <c r="F106" i="1" s="1"/>
  <c r="N106" i="1" l="1"/>
  <c r="E106" i="1" s="1"/>
  <c r="I106" i="1"/>
  <c r="G106" i="1"/>
  <c r="H106" i="1"/>
  <c r="Q107" i="1" l="1"/>
  <c r="S107" i="1" s="1"/>
  <c r="L106" i="1"/>
  <c r="J107" i="1" l="1"/>
  <c r="K107" i="1" l="1"/>
  <c r="M107" i="1"/>
  <c r="D107" i="1" s="1"/>
  <c r="F107" i="1" s="1"/>
  <c r="R108" i="1"/>
  <c r="I107" i="1" l="1"/>
  <c r="N107" i="1"/>
  <c r="E107" i="1" s="1"/>
  <c r="G107" i="1"/>
  <c r="H107" i="1"/>
  <c r="Q108" i="1" l="1"/>
  <c r="S108" i="1" s="1"/>
  <c r="L107" i="1"/>
  <c r="J108" i="1" l="1"/>
  <c r="R109" i="1" l="1"/>
  <c r="M108" i="1"/>
  <c r="D108" i="1" s="1"/>
  <c r="F108" i="1" s="1"/>
  <c r="K108" i="1"/>
  <c r="I108" i="1" l="1"/>
  <c r="Q109" i="1" s="1"/>
  <c r="N108" i="1"/>
  <c r="E108" i="1" s="1"/>
  <c r="H108" i="1"/>
  <c r="G108" i="1"/>
  <c r="L108" i="1" l="1"/>
  <c r="S109" i="1"/>
  <c r="J109" i="1" s="1"/>
  <c r="R110" i="1" l="1"/>
  <c r="M109" i="1"/>
  <c r="D109" i="1" s="1"/>
  <c r="K109" i="1"/>
  <c r="I109" i="1" s="1"/>
  <c r="L109" i="1" s="1"/>
  <c r="H109" i="1" l="1"/>
  <c r="F109" i="1"/>
  <c r="N109" i="1"/>
  <c r="E109" i="1" s="1"/>
  <c r="G109" i="1"/>
  <c r="Q110" i="1"/>
  <c r="S110" i="1" l="1"/>
  <c r="J110" i="1" s="1"/>
  <c r="M110" i="1" l="1"/>
  <c r="D110" i="1" s="1"/>
  <c r="F110" i="1" s="1"/>
  <c r="R111" i="1"/>
  <c r="K110" i="1"/>
  <c r="N110" i="1" s="1"/>
  <c r="E110" i="1" s="1"/>
  <c r="G110" i="1" l="1"/>
  <c r="H110" i="1"/>
  <c r="I110" i="1"/>
  <c r="Q111" i="1" s="1"/>
  <c r="S111" i="1" l="1"/>
  <c r="J111" i="1" s="1"/>
  <c r="L110" i="1"/>
  <c r="R112" i="1" l="1"/>
  <c r="K111" i="1"/>
  <c r="M111" i="1"/>
  <c r="D111" i="1" s="1"/>
  <c r="F111" i="1" s="1"/>
  <c r="G111" i="1" l="1"/>
  <c r="H111" i="1"/>
  <c r="N111" i="1"/>
  <c r="E111" i="1" s="1"/>
  <c r="I111" i="1"/>
  <c r="L111" i="1" s="1"/>
  <c r="Q112" i="1" l="1"/>
  <c r="S112" i="1" l="1"/>
  <c r="J112" i="1" s="1"/>
  <c r="M112" i="1" l="1"/>
  <c r="D112" i="1" s="1"/>
  <c r="F112" i="1" s="1"/>
  <c r="R113" i="1"/>
  <c r="K112" i="1"/>
  <c r="I112" i="1" l="1"/>
  <c r="L112" i="1" s="1"/>
  <c r="N112" i="1"/>
  <c r="E112" i="1" s="1"/>
  <c r="G112" i="1"/>
  <c r="H112" i="1"/>
  <c r="Q113" i="1" l="1"/>
  <c r="S113" i="1" l="1"/>
  <c r="J113" i="1" s="1"/>
  <c r="K113" i="1" l="1"/>
  <c r="M113" i="1"/>
  <c r="D113" i="1" s="1"/>
  <c r="F113" i="1" s="1"/>
  <c r="R114" i="1"/>
  <c r="H113" i="1" l="1"/>
  <c r="G113" i="1"/>
  <c r="I113" i="1"/>
  <c r="N113" i="1"/>
  <c r="E113" i="1" s="1"/>
  <c r="Q114" i="1" l="1"/>
  <c r="L113" i="1"/>
  <c r="S114" i="1" l="1"/>
  <c r="J114" i="1" s="1"/>
  <c r="M114" i="1" l="1"/>
  <c r="D114" i="1" s="1"/>
  <c r="F114" i="1" s="1"/>
  <c r="K114" i="1"/>
  <c r="R115" i="1"/>
  <c r="I114" i="1" l="1"/>
  <c r="L114" i="1" s="1"/>
  <c r="N114" i="1"/>
  <c r="E114" i="1" s="1"/>
  <c r="H114" i="1"/>
  <c r="G114" i="1"/>
  <c r="Q115" i="1" l="1"/>
  <c r="S115" i="1" s="1"/>
  <c r="J115" i="1" s="1"/>
  <c r="M115" i="1" l="1"/>
  <c r="D115" i="1" s="1"/>
  <c r="F115" i="1" s="1"/>
  <c r="R116" i="1"/>
  <c r="K115" i="1"/>
  <c r="I115" i="1" l="1"/>
  <c r="N115" i="1"/>
  <c r="E115" i="1" s="1"/>
  <c r="H115" i="1"/>
  <c r="G115" i="1"/>
  <c r="Q116" i="1" l="1"/>
  <c r="L115" i="1"/>
  <c r="S116" i="1" l="1"/>
  <c r="J116" i="1" s="1"/>
  <c r="M116" i="1" l="1"/>
  <c r="D116" i="1" s="1"/>
  <c r="F116" i="1" s="1"/>
  <c r="R117" i="1"/>
  <c r="K116" i="1"/>
  <c r="N116" i="1" l="1"/>
  <c r="E116" i="1" s="1"/>
  <c r="I116" i="1"/>
  <c r="L116" i="1" s="1"/>
  <c r="H116" i="1"/>
  <c r="G116" i="1"/>
  <c r="Q117" i="1" l="1"/>
  <c r="S117" i="1" l="1"/>
  <c r="J117" i="1" s="1"/>
  <c r="R118" i="1" l="1"/>
  <c r="M117" i="1"/>
  <c r="D117" i="1" s="1"/>
  <c r="F117" i="1" s="1"/>
  <c r="K117" i="1"/>
  <c r="I117" i="1" l="1"/>
  <c r="N117" i="1"/>
  <c r="E117" i="1" s="1"/>
  <c r="H117" i="1"/>
  <c r="G117" i="1"/>
  <c r="Q118" i="1" l="1"/>
  <c r="L117" i="1"/>
  <c r="S118" i="1" l="1"/>
  <c r="J118" i="1" s="1"/>
  <c r="R119" i="1" l="1"/>
  <c r="K118" i="1"/>
  <c r="M118" i="1"/>
  <c r="D118" i="1" s="1"/>
  <c r="F118" i="1" s="1"/>
  <c r="G118" i="1" l="1"/>
  <c r="H118" i="1"/>
  <c r="I118" i="1"/>
  <c r="L118" i="1" s="1"/>
  <c r="N118" i="1"/>
  <c r="E118" i="1" s="1"/>
  <c r="Q119" i="1" l="1"/>
  <c r="S119" i="1" l="1"/>
  <c r="J119" i="1" s="1"/>
  <c r="R120" i="1" l="1"/>
  <c r="M119" i="1"/>
  <c r="D119" i="1" s="1"/>
  <c r="F119" i="1" s="1"/>
  <c r="K119" i="1"/>
  <c r="I119" i="1" l="1"/>
  <c r="L119" i="1" s="1"/>
  <c r="N119" i="1"/>
  <c r="E119" i="1" s="1"/>
  <c r="H119" i="1"/>
  <c r="G119" i="1"/>
  <c r="Q120" i="1" l="1"/>
  <c r="S120" i="1" s="1"/>
  <c r="J120" i="1" s="1"/>
  <c r="M120" i="1" l="1"/>
  <c r="D120" i="1" s="1"/>
  <c r="F120" i="1" s="1"/>
  <c r="K120" i="1"/>
  <c r="R121" i="1"/>
  <c r="I120" i="1" l="1"/>
  <c r="N120" i="1"/>
  <c r="E120" i="1" s="1"/>
  <c r="H120" i="1"/>
  <c r="G120" i="1"/>
  <c r="Q121" i="1" l="1"/>
  <c r="L120" i="1"/>
  <c r="S121" i="1" l="1"/>
  <c r="J121" i="1" s="1"/>
  <c r="K121" i="1" l="1"/>
  <c r="R122" i="1"/>
  <c r="M121" i="1"/>
  <c r="D121" i="1" s="1"/>
  <c r="F121" i="1" s="1"/>
  <c r="I121" i="1" l="1"/>
  <c r="N121" i="1"/>
  <c r="E121" i="1" s="1"/>
  <c r="G121" i="1"/>
  <c r="H121" i="1"/>
  <c r="Q122" i="1" l="1"/>
  <c r="L121" i="1"/>
  <c r="S122" i="1" l="1"/>
  <c r="J122" i="1" s="1"/>
  <c r="M122" i="1" l="1"/>
  <c r="D122" i="1" s="1"/>
  <c r="F122" i="1" s="1"/>
  <c r="R123" i="1"/>
  <c r="K122" i="1"/>
  <c r="I122" i="1" l="1"/>
  <c r="Q123" i="1" s="1"/>
  <c r="N122" i="1"/>
  <c r="E122" i="1" s="1"/>
  <c r="H122" i="1"/>
  <c r="G122" i="1"/>
  <c r="L122" i="1" l="1"/>
  <c r="S123" i="1"/>
  <c r="J123" i="1" s="1"/>
  <c r="K123" i="1" l="1"/>
  <c r="M123" i="1"/>
  <c r="D123" i="1" s="1"/>
  <c r="F123" i="1" s="1"/>
  <c r="R124" i="1"/>
  <c r="H123" i="1" l="1"/>
  <c r="G123" i="1"/>
  <c r="I123" i="1"/>
  <c r="Q124" i="1" s="1"/>
  <c r="S124" i="1" s="1"/>
  <c r="J124" i="1" s="1"/>
  <c r="N123" i="1"/>
  <c r="E123" i="1" s="1"/>
  <c r="K124" i="1" l="1"/>
  <c r="R125" i="1"/>
  <c r="M124" i="1"/>
  <c r="D124" i="1" s="1"/>
  <c r="F124" i="1" s="1"/>
  <c r="L123" i="1"/>
  <c r="H124" i="1" l="1"/>
  <c r="G124" i="1"/>
  <c r="I124" i="1"/>
  <c r="Q125" i="1" s="1"/>
  <c r="S125" i="1" s="1"/>
  <c r="J125" i="1" s="1"/>
  <c r="N124" i="1"/>
  <c r="E124" i="1" s="1"/>
  <c r="K125" i="1" l="1"/>
  <c r="R126" i="1"/>
  <c r="M125" i="1"/>
  <c r="D125" i="1" s="1"/>
  <c r="F125" i="1" s="1"/>
  <c r="L124" i="1"/>
  <c r="G125" i="1" l="1"/>
  <c r="H125" i="1"/>
  <c r="I125" i="1"/>
  <c r="Q126" i="1" s="1"/>
  <c r="S126" i="1" s="1"/>
  <c r="J126" i="1" s="1"/>
  <c r="N125" i="1"/>
  <c r="E125" i="1" s="1"/>
  <c r="M126" i="1" l="1"/>
  <c r="D126" i="1" s="1"/>
  <c r="F126" i="1" s="1"/>
  <c r="K126" i="1"/>
  <c r="R127" i="1"/>
  <c r="L125" i="1"/>
  <c r="I126" i="1" l="1"/>
  <c r="Q127" i="1" s="1"/>
  <c r="S127" i="1" s="1"/>
  <c r="J127" i="1" s="1"/>
  <c r="N126" i="1"/>
  <c r="E126" i="1" s="1"/>
  <c r="G126" i="1"/>
  <c r="H126" i="1"/>
  <c r="L126" i="1" l="1"/>
  <c r="K127" i="1"/>
  <c r="R128" i="1"/>
  <c r="M127" i="1"/>
  <c r="D127" i="1" s="1"/>
  <c r="F127" i="1" s="1"/>
  <c r="G127" i="1" l="1"/>
  <c r="H127" i="1"/>
  <c r="I127" i="1"/>
  <c r="L127" i="1" s="1"/>
  <c r="N127" i="1"/>
  <c r="E127" i="1" s="1"/>
  <c r="Q128" i="1" l="1"/>
  <c r="S128" i="1" s="1"/>
  <c r="J128" i="1" s="1"/>
  <c r="K128" i="1" l="1"/>
  <c r="R129" i="1"/>
  <c r="M128" i="1"/>
  <c r="D128" i="1" s="1"/>
  <c r="F128" i="1" s="1"/>
  <c r="H128" i="1" l="1"/>
  <c r="G128" i="1"/>
  <c r="I128" i="1"/>
  <c r="Q129" i="1" s="1"/>
  <c r="S129" i="1" s="1"/>
  <c r="J129" i="1" s="1"/>
  <c r="N128" i="1"/>
  <c r="E128" i="1" s="1"/>
  <c r="M129" i="1" l="1"/>
  <c r="D129" i="1" s="1"/>
  <c r="F129" i="1" s="1"/>
  <c r="R130" i="1"/>
  <c r="K129" i="1"/>
  <c r="L128" i="1"/>
  <c r="I129" i="1" l="1"/>
  <c r="L129" i="1" s="1"/>
  <c r="N129" i="1"/>
  <c r="E129" i="1" s="1"/>
  <c r="H129" i="1"/>
  <c r="G129" i="1"/>
  <c r="Q130" i="1" l="1"/>
  <c r="S130" i="1" s="1"/>
  <c r="J130" i="1" s="1"/>
  <c r="R131" i="1" s="1"/>
  <c r="K130" i="1" l="1"/>
  <c r="I130" i="1" s="1"/>
  <c r="L130" i="1" s="1"/>
  <c r="M130" i="1"/>
  <c r="D130" i="1" s="1"/>
  <c r="H130" i="1" l="1"/>
  <c r="F130" i="1"/>
  <c r="G130" i="1"/>
  <c r="N130" i="1"/>
  <c r="E130" i="1" s="1"/>
  <c r="Q131" i="1"/>
  <c r="S131" i="1" s="1"/>
  <c r="J131" i="1" s="1"/>
  <c r="K131" i="1" l="1"/>
  <c r="M131" i="1"/>
  <c r="D131" i="1" s="1"/>
  <c r="F131" i="1" s="1"/>
  <c r="R132" i="1"/>
  <c r="H131" i="1" l="1"/>
  <c r="G131" i="1"/>
  <c r="I131" i="1"/>
  <c r="Q132" i="1" s="1"/>
  <c r="S132" i="1" s="1"/>
  <c r="J132" i="1" s="1"/>
  <c r="N131" i="1"/>
  <c r="E131" i="1" s="1"/>
  <c r="L131" i="1" l="1"/>
  <c r="K132" i="1"/>
  <c r="R133" i="1"/>
  <c r="M132" i="1"/>
  <c r="D132" i="1" s="1"/>
  <c r="F132" i="1" s="1"/>
  <c r="I132" i="1" l="1"/>
  <c r="Q133" i="1" s="1"/>
  <c r="S133" i="1" s="1"/>
  <c r="J133" i="1" s="1"/>
  <c r="N132" i="1"/>
  <c r="E132" i="1" s="1"/>
  <c r="H132" i="1"/>
  <c r="G132" i="1"/>
  <c r="K133" i="1" l="1"/>
  <c r="M133" i="1"/>
  <c r="D133" i="1" s="1"/>
  <c r="F133" i="1" s="1"/>
  <c r="R134" i="1"/>
  <c r="L132" i="1"/>
  <c r="G133" i="1" l="1"/>
  <c r="H133" i="1"/>
  <c r="I133" i="1"/>
  <c r="Q134" i="1" s="1"/>
  <c r="S134" i="1" s="1"/>
  <c r="J134" i="1" s="1"/>
  <c r="N133" i="1"/>
  <c r="E133" i="1" s="1"/>
  <c r="R135" i="1" l="1"/>
  <c r="M134" i="1"/>
  <c r="D134" i="1" s="1"/>
  <c r="F134" i="1" s="1"/>
  <c r="K134" i="1"/>
  <c r="L133" i="1"/>
  <c r="I134" i="1" l="1"/>
  <c r="Q135" i="1" s="1"/>
  <c r="S135" i="1" s="1"/>
  <c r="J135" i="1" s="1"/>
  <c r="N134" i="1"/>
  <c r="E134" i="1" s="1"/>
  <c r="G134" i="1"/>
  <c r="H134" i="1"/>
  <c r="L134" i="1" l="1"/>
  <c r="M135" i="1"/>
  <c r="D135" i="1" s="1"/>
  <c r="F135" i="1" s="1"/>
  <c r="K135" i="1"/>
  <c r="I135" i="1" s="1"/>
  <c r="R136" i="1"/>
  <c r="G135" i="1" l="1"/>
  <c r="N135" i="1"/>
  <c r="E135" i="1" s="1"/>
  <c r="L135" i="1"/>
  <c r="H135" i="1"/>
  <c r="Q136" i="1" l="1"/>
  <c r="S136" i="1" s="1"/>
  <c r="J136" i="1" l="1"/>
  <c r="R137" i="1" l="1"/>
  <c r="M136" i="1"/>
  <c r="D136" i="1" s="1"/>
  <c r="F136" i="1" s="1"/>
  <c r="K136" i="1"/>
  <c r="N136" i="1" l="1"/>
  <c r="E136" i="1" s="1"/>
  <c r="I136" i="1"/>
  <c r="L136" i="1" s="1"/>
  <c r="G136" i="1"/>
  <c r="H136" i="1"/>
  <c r="Q137" i="1" l="1"/>
  <c r="S137" i="1" s="1"/>
  <c r="J137" i="1" l="1"/>
  <c r="M137" i="1" l="1"/>
  <c r="D137" i="1" s="1"/>
  <c r="F137" i="1" s="1"/>
  <c r="R138" i="1"/>
  <c r="K137" i="1"/>
  <c r="I137" i="1" s="1"/>
  <c r="H137" i="1" l="1"/>
  <c r="G137" i="1"/>
  <c r="Q138" i="1"/>
  <c r="S138" i="1" s="1"/>
  <c r="N137" i="1"/>
  <c r="E137" i="1" s="1"/>
  <c r="L137" i="1"/>
  <c r="J138" i="1" l="1"/>
  <c r="M138" i="1" l="1"/>
  <c r="D138" i="1" s="1"/>
  <c r="F138" i="1" s="1"/>
  <c r="R139" i="1"/>
  <c r="K138" i="1"/>
  <c r="I138" i="1" s="1"/>
  <c r="Q139" i="1" l="1"/>
  <c r="S139" i="1" s="1"/>
  <c r="J139" i="1" s="1"/>
  <c r="N138" i="1"/>
  <c r="E138" i="1" s="1"/>
  <c r="H138" i="1"/>
  <c r="G138" i="1"/>
  <c r="L138" i="1"/>
  <c r="M139" i="1" l="1"/>
  <c r="D139" i="1" s="1"/>
  <c r="F139" i="1" s="1"/>
  <c r="K139" i="1"/>
  <c r="I139" i="1" s="1"/>
  <c r="R140" i="1"/>
  <c r="G139" i="1" l="1"/>
  <c r="N139" i="1"/>
  <c r="E139" i="1" s="1"/>
  <c r="L139" i="1"/>
  <c r="H139" i="1"/>
  <c r="Q140" i="1" l="1"/>
  <c r="S140" i="1" s="1"/>
  <c r="J140" i="1" l="1"/>
  <c r="K140" i="1" l="1"/>
  <c r="I140" i="1" s="1"/>
  <c r="M140" i="1"/>
  <c r="D140" i="1" s="1"/>
  <c r="F140" i="1" s="1"/>
  <c r="R141" i="1"/>
  <c r="G140" i="1" l="1"/>
  <c r="H140" i="1"/>
  <c r="L140" i="1"/>
  <c r="N140" i="1"/>
  <c r="E140" i="1" s="1"/>
  <c r="Q141" i="1" l="1"/>
  <c r="S141" i="1" s="1"/>
  <c r="J141" i="1" l="1"/>
  <c r="K141" i="1" l="1"/>
  <c r="I141" i="1" s="1"/>
  <c r="R142" i="1"/>
  <c r="M141" i="1"/>
  <c r="D141" i="1" s="1"/>
  <c r="F141" i="1" s="1"/>
  <c r="G141" i="1" l="1"/>
  <c r="H141" i="1"/>
  <c r="L141" i="1"/>
  <c r="N141" i="1"/>
  <c r="E141" i="1" s="1"/>
  <c r="Q142" i="1" l="1"/>
  <c r="S142" i="1" s="1"/>
  <c r="J142" i="1" l="1"/>
  <c r="R143" i="1" l="1"/>
  <c r="K142" i="1"/>
  <c r="I142" i="1" s="1"/>
  <c r="M142" i="1"/>
  <c r="D142" i="1" s="1"/>
  <c r="F142" i="1" s="1"/>
  <c r="G142" i="1" l="1"/>
  <c r="L142" i="1"/>
  <c r="H142" i="1"/>
  <c r="N142" i="1"/>
  <c r="E142" i="1" s="1"/>
  <c r="Q143" i="1" l="1"/>
  <c r="S143" i="1" s="1"/>
  <c r="J143" i="1" l="1"/>
  <c r="R144" i="1" l="1"/>
  <c r="K143" i="1"/>
  <c r="I143" i="1" s="1"/>
  <c r="M143" i="1"/>
  <c r="D143" i="1" s="1"/>
  <c r="F143" i="1" s="1"/>
  <c r="G143" i="1" l="1"/>
  <c r="H143" i="1"/>
  <c r="L143" i="1"/>
  <c r="N143" i="1"/>
  <c r="E143" i="1" s="1"/>
  <c r="Q144" i="1" l="1"/>
  <c r="S144" i="1" s="1"/>
  <c r="J144" i="1" l="1"/>
  <c r="K144" i="1" l="1"/>
  <c r="I144" i="1" s="1"/>
  <c r="M144" i="1"/>
  <c r="D144" i="1" s="1"/>
  <c r="F144" i="1" s="1"/>
  <c r="R145" i="1"/>
  <c r="G144" i="1" l="1"/>
  <c r="L144" i="1"/>
  <c r="H144" i="1"/>
  <c r="N144" i="1"/>
  <c r="E144" i="1" s="1"/>
  <c r="Q145" i="1" l="1"/>
  <c r="S145" i="1" s="1"/>
  <c r="J145" i="1" l="1"/>
  <c r="K145" i="1" l="1"/>
  <c r="I145" i="1" s="1"/>
  <c r="M145" i="1"/>
  <c r="D145" i="1" s="1"/>
  <c r="F145" i="1" s="1"/>
  <c r="R146" i="1"/>
  <c r="G145" i="1" l="1"/>
  <c r="L145" i="1"/>
  <c r="H145" i="1"/>
  <c r="N145" i="1"/>
  <c r="E145" i="1" s="1"/>
  <c r="Q146" i="1" l="1"/>
  <c r="S146" i="1" s="1"/>
  <c r="J146" i="1" l="1"/>
  <c r="K146" i="1" l="1"/>
  <c r="I146" i="1" s="1"/>
  <c r="R147" i="1"/>
  <c r="M146" i="1"/>
  <c r="D146" i="1" s="1"/>
  <c r="F146" i="1" s="1"/>
  <c r="G146" i="1" l="1"/>
  <c r="H146" i="1"/>
  <c r="L146" i="1"/>
  <c r="N146" i="1"/>
  <c r="E146" i="1" s="1"/>
  <c r="Q147" i="1" l="1"/>
  <c r="S147" i="1" s="1"/>
  <c r="J147" i="1" l="1"/>
  <c r="M147" i="1" l="1"/>
  <c r="D147" i="1" s="1"/>
  <c r="F147" i="1" s="1"/>
  <c r="R148" i="1"/>
  <c r="K147" i="1"/>
  <c r="I147" i="1" s="1"/>
  <c r="G147" i="1" l="1"/>
  <c r="N147" i="1"/>
  <c r="E147" i="1" s="1"/>
  <c r="L147" i="1"/>
  <c r="H147" i="1"/>
  <c r="Q148" i="1" l="1"/>
  <c r="S148" i="1" s="1"/>
  <c r="J148" i="1" l="1"/>
  <c r="K148" i="1" l="1"/>
  <c r="I148" i="1" s="1"/>
  <c r="M148" i="1"/>
  <c r="D148" i="1" s="1"/>
  <c r="F148" i="1" s="1"/>
  <c r="R149" i="1"/>
  <c r="G148" i="1" l="1"/>
  <c r="N148" i="1"/>
  <c r="E148" i="1" s="1"/>
  <c r="H148" i="1"/>
  <c r="Q149" i="1" l="1"/>
  <c r="S149" i="1" s="1"/>
  <c r="L148" i="1"/>
  <c r="J149" i="1" l="1"/>
  <c r="K149" i="1" l="1"/>
  <c r="I149" i="1" s="1"/>
  <c r="R150" i="1"/>
  <c r="M149" i="1"/>
  <c r="D149" i="1" s="1"/>
  <c r="F149" i="1" s="1"/>
  <c r="H149" i="1" l="1"/>
  <c r="N149" i="1"/>
  <c r="E149" i="1" s="1"/>
  <c r="L149" i="1"/>
  <c r="G149" i="1"/>
  <c r="Q150" i="1"/>
  <c r="S150" i="1" s="1"/>
  <c r="J150" i="1" l="1"/>
  <c r="R151" i="1" l="1"/>
  <c r="K150" i="1"/>
  <c r="I150" i="1" s="1"/>
  <c r="M150" i="1"/>
  <c r="D150" i="1" s="1"/>
  <c r="F150" i="1" s="1"/>
  <c r="H150" i="1" l="1"/>
  <c r="G150" i="1"/>
  <c r="N150" i="1"/>
  <c r="E150" i="1" s="1"/>
  <c r="Q151" i="1" l="1"/>
  <c r="S151" i="1" s="1"/>
  <c r="L150" i="1"/>
  <c r="J151" i="1" l="1"/>
  <c r="M151" i="1" l="1"/>
  <c r="D151" i="1" s="1"/>
  <c r="R152" i="1"/>
  <c r="K151" i="1"/>
  <c r="I151" i="1" s="1"/>
  <c r="H151" i="1" l="1"/>
  <c r="F151" i="1"/>
  <c r="L151" i="1"/>
  <c r="G151" i="1"/>
  <c r="N151" i="1"/>
  <c r="E151" i="1" s="1"/>
  <c r="Q152" i="1"/>
  <c r="S152" i="1" s="1"/>
  <c r="J152" i="1" l="1"/>
  <c r="R153" i="1" l="1"/>
  <c r="K152" i="1"/>
  <c r="I152" i="1" s="1"/>
  <c r="M152" i="1"/>
  <c r="D152" i="1" s="1"/>
  <c r="F152" i="1" s="1"/>
  <c r="G152" i="1" l="1"/>
  <c r="H152" i="1"/>
  <c r="L152" i="1"/>
  <c r="N152" i="1"/>
  <c r="E152" i="1" s="1"/>
  <c r="Q153" i="1" l="1"/>
  <c r="S153" i="1" s="1"/>
  <c r="J153" i="1" l="1"/>
  <c r="K153" i="1" l="1"/>
  <c r="I153" i="1" s="1"/>
  <c r="M153" i="1"/>
  <c r="D153" i="1" s="1"/>
  <c r="F153" i="1" s="1"/>
  <c r="R154" i="1"/>
  <c r="G153" i="1" l="1"/>
  <c r="L153" i="1"/>
  <c r="H153" i="1"/>
  <c r="N153" i="1"/>
  <c r="E153" i="1" s="1"/>
  <c r="Q154" i="1" l="1"/>
  <c r="S154" i="1" s="1"/>
  <c r="J154" i="1" l="1"/>
  <c r="R155" i="1" l="1"/>
  <c r="K154" i="1"/>
  <c r="I154" i="1" s="1"/>
  <c r="M154" i="1"/>
  <c r="D154" i="1" s="1"/>
  <c r="F154" i="1" s="1"/>
  <c r="G154" i="1" l="1"/>
  <c r="H154" i="1"/>
  <c r="L154" i="1"/>
  <c r="N154" i="1"/>
  <c r="E154" i="1" s="1"/>
  <c r="Q155" i="1" l="1"/>
  <c r="S155" i="1" s="1"/>
  <c r="J155" i="1" l="1"/>
  <c r="R156" i="1" l="1"/>
  <c r="K155" i="1"/>
  <c r="I155" i="1" s="1"/>
  <c r="M155" i="1"/>
  <c r="D155" i="1" s="1"/>
  <c r="F155" i="1" s="1"/>
  <c r="G155" i="1" l="1"/>
  <c r="H155" i="1"/>
  <c r="L155" i="1"/>
  <c r="N155" i="1"/>
  <c r="E155" i="1" s="1"/>
  <c r="Q156" i="1" l="1"/>
  <c r="S156" i="1" s="1"/>
  <c r="J156" i="1" l="1"/>
  <c r="R157" i="1" l="1"/>
  <c r="K156" i="1"/>
  <c r="I156" i="1" s="1"/>
  <c r="M156" i="1"/>
  <c r="D156" i="1" s="1"/>
  <c r="F156" i="1" s="1"/>
  <c r="G156" i="1" l="1"/>
  <c r="Q157" i="1"/>
  <c r="S157" i="1" s="1"/>
  <c r="H156" i="1"/>
  <c r="N156" i="1"/>
  <c r="E156" i="1" s="1"/>
  <c r="J157" i="1" l="1"/>
  <c r="L156" i="1"/>
  <c r="R158" i="1" l="1"/>
  <c r="K157" i="1"/>
  <c r="I157" i="1" s="1"/>
  <c r="M157" i="1"/>
  <c r="D157" i="1" s="1"/>
  <c r="F157" i="1" s="1"/>
  <c r="G157" i="1" l="1"/>
  <c r="H157" i="1"/>
  <c r="L157" i="1"/>
  <c r="N157" i="1"/>
  <c r="E157" i="1" s="1"/>
  <c r="Q158" i="1" l="1"/>
  <c r="S158" i="1" s="1"/>
  <c r="J158" i="1" l="1"/>
  <c r="K158" i="1" l="1"/>
  <c r="I158" i="1" s="1"/>
  <c r="M158" i="1"/>
  <c r="D158" i="1" s="1"/>
  <c r="F158" i="1" s="1"/>
  <c r="R159" i="1"/>
  <c r="G158" i="1" l="1"/>
  <c r="H158" i="1"/>
  <c r="L158" i="1"/>
  <c r="N158" i="1"/>
  <c r="E158" i="1" s="1"/>
  <c r="Q159" i="1" l="1"/>
  <c r="S159" i="1" s="1"/>
  <c r="J159" i="1" l="1"/>
  <c r="M159" i="1" l="1"/>
  <c r="D159" i="1" s="1"/>
  <c r="F159" i="1" s="1"/>
  <c r="R160" i="1"/>
  <c r="K159" i="1"/>
  <c r="I159" i="1" s="1"/>
  <c r="G159" i="1" l="1"/>
  <c r="N159" i="1"/>
  <c r="E159" i="1" s="1"/>
  <c r="L159" i="1"/>
  <c r="H159" i="1"/>
  <c r="Q160" i="1" l="1"/>
  <c r="S160" i="1" s="1"/>
  <c r="J160" i="1" l="1"/>
  <c r="R161" i="1" l="1"/>
  <c r="K160" i="1"/>
  <c r="I160" i="1" s="1"/>
  <c r="M160" i="1"/>
  <c r="D160" i="1" s="1"/>
  <c r="F160" i="1" s="1"/>
  <c r="L160" i="1" l="1"/>
  <c r="G160" i="1"/>
  <c r="H160" i="1"/>
  <c r="N160" i="1"/>
  <c r="E160" i="1" s="1"/>
  <c r="Q161" i="1"/>
  <c r="S161" i="1" s="1"/>
  <c r="J161" i="1" l="1"/>
  <c r="R162" i="1" l="1"/>
  <c r="K161" i="1"/>
  <c r="I161" i="1" s="1"/>
  <c r="M161" i="1"/>
  <c r="D161" i="1" s="1"/>
  <c r="H161" i="1" l="1"/>
  <c r="F161" i="1"/>
  <c r="N161" i="1"/>
  <c r="E161" i="1" s="1"/>
  <c r="L161" i="1"/>
  <c r="G161" i="1"/>
  <c r="Q162" i="1"/>
  <c r="S162" i="1" s="1"/>
  <c r="J162" i="1" l="1"/>
  <c r="M162" i="1" l="1"/>
  <c r="D162" i="1" s="1"/>
  <c r="F162" i="1" s="1"/>
  <c r="K162" i="1"/>
  <c r="I162" i="1" s="1"/>
  <c r="R163" i="1"/>
  <c r="G162" i="1" l="1"/>
  <c r="N162" i="1"/>
  <c r="E162" i="1" s="1"/>
  <c r="L162" i="1"/>
  <c r="H162" i="1"/>
  <c r="Q163" i="1" l="1"/>
  <c r="S163" i="1" s="1"/>
  <c r="J163" i="1" l="1"/>
  <c r="R164" i="1" l="1"/>
  <c r="M163" i="1"/>
  <c r="D163" i="1" s="1"/>
  <c r="K163" i="1"/>
  <c r="I163" i="1" s="1"/>
  <c r="H163" i="1" l="1"/>
  <c r="F163" i="1"/>
  <c r="G163" i="1"/>
  <c r="N163" i="1"/>
  <c r="E163" i="1" s="1"/>
  <c r="L163" i="1"/>
  <c r="Q164" i="1"/>
  <c r="S164" i="1" s="1"/>
  <c r="J164" i="1" l="1"/>
  <c r="K164" i="1" l="1"/>
  <c r="I164" i="1" s="1"/>
  <c r="M164" i="1"/>
  <c r="D164" i="1" s="1"/>
  <c r="F164" i="1" s="1"/>
  <c r="R165" i="1"/>
  <c r="G164" i="1" l="1"/>
  <c r="N164" i="1"/>
  <c r="E164" i="1" s="1"/>
  <c r="H164" i="1"/>
  <c r="Q165" i="1" l="1"/>
  <c r="S165" i="1" s="1"/>
  <c r="L164" i="1"/>
  <c r="J165" i="1" l="1"/>
  <c r="K165" i="1" l="1"/>
  <c r="I165" i="1" s="1"/>
  <c r="L165" i="1" s="1"/>
  <c r="M165" i="1"/>
  <c r="D165" i="1" s="1"/>
  <c r="R166" i="1"/>
  <c r="G165" i="1" l="1"/>
  <c r="F165" i="1"/>
  <c r="H165" i="1"/>
  <c r="N165" i="1"/>
  <c r="E165" i="1" s="1"/>
  <c r="Q166" i="1"/>
  <c r="S166" i="1" s="1"/>
  <c r="J166" i="1" l="1"/>
  <c r="M166" i="1" l="1"/>
  <c r="D166" i="1" s="1"/>
  <c r="F166" i="1" s="1"/>
  <c r="K166" i="1"/>
  <c r="I166" i="1" s="1"/>
  <c r="R167" i="1"/>
  <c r="N166" i="1" l="1"/>
  <c r="E166" i="1" s="1"/>
  <c r="G166" i="1"/>
  <c r="H166" i="1"/>
  <c r="L166" i="1"/>
  <c r="Q167" i="1"/>
  <c r="S167" i="1" s="1"/>
  <c r="J167" i="1" l="1"/>
  <c r="K167" i="1" l="1"/>
  <c r="M167" i="1"/>
  <c r="D167" i="1" s="1"/>
  <c r="F167" i="1" s="1"/>
  <c r="R168" i="1"/>
  <c r="H167" i="1" l="1"/>
  <c r="G167" i="1"/>
  <c r="I167" i="1"/>
  <c r="L167" i="1" s="1"/>
  <c r="N167" i="1"/>
  <c r="E167" i="1" s="1"/>
  <c r="Q168" i="1" l="1"/>
  <c r="S168" i="1" l="1"/>
  <c r="J168" i="1" s="1"/>
  <c r="R169" i="1" l="1"/>
  <c r="M168" i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l="1"/>
  <c r="N169" i="1" s="1"/>
  <c r="E169" i="1" s="1"/>
  <c r="M169" i="1"/>
  <c r="D169" i="1" s="1"/>
  <c r="R170" i="1"/>
  <c r="G169" i="1" l="1"/>
  <c r="F169" i="1"/>
  <c r="H169" i="1"/>
  <c r="I169" i="1"/>
  <c r="L169" i="1" s="1"/>
  <c r="Q170" i="1" l="1"/>
  <c r="S170" i="1" s="1"/>
  <c r="J170" i="1" s="1"/>
  <c r="K170" i="1" l="1"/>
  <c r="I170" i="1" s="1"/>
  <c r="L170" i="1" s="1"/>
  <c r="M170" i="1"/>
  <c r="D170" i="1" s="1"/>
  <c r="R171" i="1"/>
  <c r="G170" i="1" l="1"/>
  <c r="F170" i="1"/>
  <c r="N170" i="1"/>
  <c r="E170" i="1" s="1"/>
  <c r="H170" i="1"/>
  <c r="Q171" i="1"/>
  <c r="S171" i="1" s="1"/>
  <c r="J171" i="1" l="1"/>
  <c r="M171" i="1" l="1"/>
  <c r="D171" i="1" s="1"/>
  <c r="F171" i="1" s="1"/>
  <c r="R172" i="1"/>
  <c r="K171" i="1"/>
  <c r="I171" i="1" l="1"/>
  <c r="Q172" i="1" s="1"/>
  <c r="S172" i="1" s="1"/>
  <c r="N171" i="1"/>
  <c r="E171" i="1" s="1"/>
  <c r="H171" i="1"/>
  <c r="G171" i="1"/>
  <c r="L171" i="1" l="1"/>
  <c r="J172" i="1"/>
  <c r="K172" i="1" l="1"/>
  <c r="M172" i="1"/>
  <c r="D172" i="1" s="1"/>
  <c r="F172" i="1" s="1"/>
  <c r="R173" i="1"/>
  <c r="H172" i="1" l="1"/>
  <c r="G172" i="1"/>
  <c r="I172" i="1"/>
  <c r="Q173" i="1" s="1"/>
  <c r="S173" i="1" s="1"/>
  <c r="N172" i="1"/>
  <c r="E172" i="1" s="1"/>
  <c r="J173" i="1" l="1"/>
  <c r="L172" i="1"/>
  <c r="R174" i="1" l="1"/>
  <c r="M173" i="1"/>
  <c r="D173" i="1" s="1"/>
  <c r="F173" i="1" s="1"/>
  <c r="K173" i="1"/>
  <c r="I173" i="1" s="1"/>
  <c r="G173" i="1" l="1"/>
  <c r="H173" i="1"/>
  <c r="N173" i="1"/>
  <c r="E173" i="1" s="1"/>
  <c r="Q174" i="1"/>
  <c r="L173" i="1"/>
  <c r="S174" i="1" l="1"/>
  <c r="J174" i="1" s="1"/>
  <c r="R175" i="1" l="1"/>
  <c r="M174" i="1"/>
  <c r="D174" i="1" s="1"/>
  <c r="F174" i="1" s="1"/>
  <c r="K174" i="1"/>
  <c r="I174" i="1" s="1"/>
  <c r="G174" i="1" l="1"/>
  <c r="H174" i="1"/>
  <c r="L174" i="1"/>
  <c r="N174" i="1"/>
  <c r="E174" i="1" s="1"/>
  <c r="Q175" i="1"/>
  <c r="S175" i="1" s="1"/>
  <c r="J175" i="1" l="1"/>
  <c r="K175" i="1" l="1"/>
  <c r="I175" i="1" s="1"/>
  <c r="R176" i="1"/>
  <c r="M175" i="1"/>
  <c r="D175" i="1" s="1"/>
  <c r="H175" i="1" l="1"/>
  <c r="F175" i="1"/>
  <c r="N175" i="1"/>
  <c r="E175" i="1" s="1"/>
  <c r="G175" i="1"/>
  <c r="Q176" i="1"/>
  <c r="S176" i="1" s="1"/>
  <c r="L175" i="1"/>
  <c r="J176" i="1" l="1"/>
  <c r="K176" i="1" l="1"/>
  <c r="I176" i="1" s="1"/>
  <c r="M176" i="1"/>
  <c r="D176" i="1" s="1"/>
  <c r="R177" i="1"/>
  <c r="G176" i="1" l="1"/>
  <c r="F176" i="1"/>
  <c r="H176" i="1"/>
  <c r="N176" i="1"/>
  <c r="E176" i="1" s="1"/>
  <c r="L176" i="1"/>
  <c r="Q177" i="1"/>
  <c r="S177" i="1" s="1"/>
  <c r="J177" i="1" l="1"/>
  <c r="M177" i="1" l="1"/>
  <c r="D177" i="1" s="1"/>
  <c r="K177" i="1"/>
  <c r="I177" i="1" s="1"/>
  <c r="R178" i="1"/>
  <c r="H177" i="1" l="1"/>
  <c r="F177" i="1"/>
  <c r="N177" i="1"/>
  <c r="E177" i="1" s="1"/>
  <c r="G177" i="1"/>
  <c r="L177" i="1"/>
  <c r="Q178" i="1"/>
  <c r="S178" i="1" s="1"/>
  <c r="J178" i="1" l="1"/>
  <c r="K178" i="1" l="1"/>
  <c r="I178" i="1" s="1"/>
  <c r="R179" i="1"/>
  <c r="M178" i="1"/>
  <c r="D178" i="1" s="1"/>
  <c r="F178" i="1" s="1"/>
  <c r="G178" i="1" l="1"/>
  <c r="Q179" i="1"/>
  <c r="S179" i="1" s="1"/>
  <c r="H178" i="1"/>
  <c r="N178" i="1"/>
  <c r="E178" i="1" s="1"/>
  <c r="J179" i="1" l="1"/>
  <c r="L178" i="1"/>
  <c r="R180" i="1" l="1"/>
  <c r="M179" i="1"/>
  <c r="D179" i="1" s="1"/>
  <c r="F179" i="1" s="1"/>
  <c r="K179" i="1"/>
  <c r="I179" i="1" s="1"/>
  <c r="G179" i="1" l="1"/>
  <c r="N179" i="1"/>
  <c r="E179" i="1" s="1"/>
  <c r="L179" i="1"/>
  <c r="H179" i="1"/>
  <c r="Q180" i="1" l="1"/>
  <c r="S180" i="1" s="1"/>
  <c r="J180" i="1" l="1"/>
  <c r="R181" i="1" l="1"/>
  <c r="M180" i="1"/>
  <c r="D180" i="1" s="1"/>
  <c r="K180" i="1"/>
  <c r="I180" i="1" s="1"/>
  <c r="H180" i="1" l="1"/>
  <c r="F180" i="1"/>
  <c r="G180" i="1"/>
  <c r="Q181" i="1"/>
  <c r="S181" i="1" s="1"/>
  <c r="N180" i="1"/>
  <c r="E180" i="1" s="1"/>
  <c r="L180" i="1"/>
  <c r="J181" i="1" l="1"/>
  <c r="M181" i="1" l="1"/>
  <c r="D181" i="1" s="1"/>
  <c r="F181" i="1" s="1"/>
  <c r="R182" i="1"/>
  <c r="K181" i="1"/>
  <c r="I181" i="1" s="1"/>
  <c r="L181" i="1" l="1"/>
  <c r="N181" i="1"/>
  <c r="E181" i="1" s="1"/>
  <c r="H181" i="1"/>
  <c r="G181" i="1"/>
  <c r="Q182" i="1"/>
  <c r="S182" i="1" s="1"/>
  <c r="J182" i="1" l="1"/>
  <c r="K182" i="1" l="1"/>
  <c r="I182" i="1" s="1"/>
  <c r="R183" i="1"/>
  <c r="M182" i="1"/>
  <c r="D182" i="1" s="1"/>
  <c r="F182" i="1" s="1"/>
  <c r="G182" i="1" l="1"/>
  <c r="H182" i="1"/>
  <c r="Q183" i="1"/>
  <c r="S183" i="1" s="1"/>
  <c r="N182" i="1"/>
  <c r="E182" i="1" s="1"/>
  <c r="J183" i="1" l="1"/>
  <c r="L182" i="1"/>
  <c r="R184" i="1" l="1"/>
  <c r="M183" i="1"/>
  <c r="D183" i="1" s="1"/>
  <c r="F183" i="1" s="1"/>
  <c r="K183" i="1"/>
  <c r="I183" i="1" s="1"/>
  <c r="G183" i="1" l="1"/>
  <c r="N183" i="1"/>
  <c r="E183" i="1" s="1"/>
  <c r="H183" i="1"/>
  <c r="L183" i="1"/>
  <c r="Q184" i="1" l="1"/>
  <c r="S184" i="1" s="1"/>
  <c r="J184" i="1" l="1"/>
  <c r="K184" i="1" l="1"/>
  <c r="I184" i="1" s="1"/>
  <c r="M184" i="1"/>
  <c r="D184" i="1" s="1"/>
  <c r="F184" i="1" s="1"/>
  <c r="R185" i="1"/>
  <c r="L184" i="1" l="1"/>
  <c r="N184" i="1"/>
  <c r="E184" i="1" s="1"/>
  <c r="H184" i="1"/>
  <c r="G184" i="1"/>
  <c r="Q185" i="1"/>
  <c r="S185" i="1" s="1"/>
  <c r="J185" i="1" l="1"/>
  <c r="K185" i="1" l="1"/>
  <c r="I185" i="1" s="1"/>
  <c r="R186" i="1"/>
  <c r="M185" i="1"/>
  <c r="D185" i="1" s="1"/>
  <c r="H185" i="1" l="1"/>
  <c r="F185" i="1"/>
  <c r="N185" i="1"/>
  <c r="E185" i="1" s="1"/>
  <c r="G185" i="1"/>
  <c r="L185" i="1"/>
  <c r="Q186" i="1"/>
  <c r="S186" i="1" s="1"/>
  <c r="J186" i="1" l="1"/>
  <c r="M186" i="1" l="1"/>
  <c r="D186" i="1" s="1"/>
  <c r="K186" i="1"/>
  <c r="I186" i="1" s="1"/>
  <c r="R187" i="1"/>
  <c r="G186" i="1" l="1"/>
  <c r="F186" i="1"/>
  <c r="H186" i="1"/>
  <c r="N186" i="1"/>
  <c r="E186" i="1" s="1"/>
  <c r="L186" i="1"/>
  <c r="Q187" i="1"/>
  <c r="S187" i="1" s="1"/>
  <c r="J187" i="1" l="1"/>
  <c r="R188" i="1" l="1"/>
  <c r="K187" i="1"/>
  <c r="I187" i="1" s="1"/>
  <c r="M187" i="1"/>
  <c r="D187" i="1" s="1"/>
  <c r="F187" i="1" s="1"/>
  <c r="G187" i="1" l="1"/>
  <c r="L187" i="1"/>
  <c r="H187" i="1"/>
  <c r="N187" i="1"/>
  <c r="E187" i="1" s="1"/>
  <c r="Q188" i="1" l="1"/>
  <c r="S188" i="1" s="1"/>
  <c r="J188" i="1" l="1"/>
  <c r="K188" i="1" l="1"/>
  <c r="I188" i="1" s="1"/>
  <c r="M188" i="1"/>
  <c r="D188" i="1" s="1"/>
  <c r="F188" i="1" s="1"/>
  <c r="R189" i="1"/>
  <c r="G188" i="1" l="1"/>
  <c r="L188" i="1"/>
  <c r="H188" i="1"/>
  <c r="N188" i="1"/>
  <c r="E188" i="1" s="1"/>
  <c r="Q189" i="1" l="1"/>
  <c r="S189" i="1" s="1"/>
  <c r="J189" i="1" l="1"/>
  <c r="M189" i="1" l="1"/>
  <c r="D189" i="1" s="1"/>
  <c r="F189" i="1" s="1"/>
  <c r="K189" i="1"/>
  <c r="I189" i="1" s="1"/>
  <c r="R190" i="1"/>
  <c r="G189" i="1" l="1"/>
  <c r="N189" i="1"/>
  <c r="E189" i="1" s="1"/>
  <c r="L189" i="1"/>
  <c r="H189" i="1"/>
  <c r="Q190" i="1" l="1"/>
  <c r="S190" i="1" s="1"/>
  <c r="J190" i="1" l="1"/>
  <c r="M190" i="1" l="1"/>
  <c r="D190" i="1" s="1"/>
  <c r="F190" i="1" s="1"/>
  <c r="R191" i="1"/>
  <c r="K190" i="1"/>
  <c r="I190" i="1" s="1"/>
  <c r="H190" i="1" l="1"/>
  <c r="G190" i="1"/>
  <c r="N190" i="1"/>
  <c r="E190" i="1" s="1"/>
  <c r="L190" i="1" l="1"/>
  <c r="Q191" i="1"/>
  <c r="S191" i="1" s="1"/>
  <c r="J191" i="1" l="1"/>
  <c r="M191" i="1" l="1"/>
  <c r="D191" i="1" s="1"/>
  <c r="K191" i="1"/>
  <c r="I191" i="1" s="1"/>
  <c r="R192" i="1"/>
  <c r="H191" i="1" l="1"/>
  <c r="F191" i="1"/>
  <c r="G191" i="1"/>
  <c r="N191" i="1"/>
  <c r="E191" i="1" s="1"/>
  <c r="L191" i="1"/>
  <c r="Q192" i="1"/>
  <c r="S192" i="1" s="1"/>
  <c r="J192" i="1" l="1"/>
  <c r="R193" i="1" l="1"/>
  <c r="K192" i="1"/>
  <c r="I192" i="1" s="1"/>
  <c r="M192" i="1"/>
  <c r="D192" i="1" s="1"/>
  <c r="F192" i="1" s="1"/>
  <c r="G192" i="1" l="1"/>
  <c r="L192" i="1"/>
  <c r="H192" i="1"/>
  <c r="N192" i="1"/>
  <c r="E192" i="1" s="1"/>
  <c r="Q193" i="1" l="1"/>
  <c r="S193" i="1" s="1"/>
  <c r="J193" i="1" l="1"/>
  <c r="K193" i="1" l="1"/>
  <c r="I193" i="1" s="1"/>
  <c r="R194" i="1"/>
  <c r="M193" i="1"/>
  <c r="D193" i="1" s="1"/>
  <c r="F193" i="1" s="1"/>
  <c r="G193" i="1" l="1"/>
  <c r="L193" i="1"/>
  <c r="H193" i="1"/>
  <c r="N193" i="1"/>
  <c r="E193" i="1" s="1"/>
  <c r="Q194" i="1" l="1"/>
  <c r="S194" i="1" s="1"/>
  <c r="J194" i="1" l="1"/>
  <c r="M194" i="1" l="1"/>
  <c r="D194" i="1" s="1"/>
  <c r="F194" i="1" s="1"/>
  <c r="K194" i="1"/>
  <c r="I194" i="1" s="1"/>
  <c r="R195" i="1"/>
  <c r="G194" i="1" l="1"/>
  <c r="N194" i="1"/>
  <c r="E194" i="1" s="1"/>
  <c r="L194" i="1"/>
  <c r="H194" i="1"/>
  <c r="Q195" i="1" l="1"/>
  <c r="S195" i="1" s="1"/>
  <c r="J195" i="1" l="1"/>
  <c r="K195" i="1" l="1"/>
  <c r="I195" i="1" s="1"/>
  <c r="R196" i="1"/>
  <c r="M195" i="1"/>
  <c r="D195" i="1" s="1"/>
  <c r="H195" i="1" l="1"/>
  <c r="F195" i="1"/>
  <c r="N195" i="1"/>
  <c r="E195" i="1" s="1"/>
  <c r="G195" i="1"/>
  <c r="L195" i="1"/>
  <c r="Q196" i="1"/>
  <c r="S196" i="1" s="1"/>
  <c r="J196" i="1" l="1"/>
  <c r="M196" i="1" l="1"/>
  <c r="D196" i="1" s="1"/>
  <c r="F196" i="1" s="1"/>
  <c r="K196" i="1"/>
  <c r="I196" i="1" s="1"/>
  <c r="R197" i="1"/>
  <c r="H196" i="1" l="1"/>
  <c r="G196" i="1"/>
  <c r="N196" i="1"/>
  <c r="E196" i="1" s="1"/>
  <c r="L196" i="1" l="1"/>
  <c r="Q197" i="1"/>
  <c r="S197" i="1" s="1"/>
  <c r="J197" i="1" l="1"/>
  <c r="M197" i="1" l="1"/>
  <c r="D197" i="1" s="1"/>
  <c r="K197" i="1"/>
  <c r="I197" i="1" s="1"/>
  <c r="R198" i="1"/>
  <c r="G197" i="1" l="1"/>
  <c r="F197" i="1"/>
  <c r="H197" i="1"/>
  <c r="N197" i="1"/>
  <c r="E197" i="1" s="1"/>
  <c r="L197" i="1"/>
  <c r="Q198" i="1"/>
  <c r="S198" i="1" s="1"/>
  <c r="J198" i="1" l="1"/>
  <c r="R199" i="1" s="1"/>
  <c r="K198" i="1" l="1"/>
  <c r="M198" i="1"/>
  <c r="D198" i="1" s="1"/>
  <c r="F198" i="1" s="1"/>
  <c r="I198" i="1" l="1"/>
  <c r="G198" i="1"/>
  <c r="H198" i="1"/>
  <c r="N198" i="1"/>
  <c r="E198" i="1" s="1"/>
  <c r="Q199" i="1" l="1"/>
  <c r="S199" i="1" s="1"/>
  <c r="J199" i="1" s="1"/>
  <c r="L198" i="1"/>
  <c r="R200" i="1" l="1"/>
  <c r="K199" i="1"/>
  <c r="I199" i="1" s="1"/>
  <c r="L199" i="1" s="1"/>
  <c r="M199" i="1"/>
  <c r="D199" i="1" s="1"/>
  <c r="H199" i="1" l="1"/>
  <c r="F199" i="1"/>
  <c r="G199" i="1"/>
  <c r="N199" i="1"/>
  <c r="E199" i="1" s="1"/>
  <c r="Q200" i="1"/>
  <c r="S200" i="1" s="1"/>
  <c r="J200" i="1" s="1"/>
  <c r="R201" i="1" s="1"/>
  <c r="M200" i="1" l="1"/>
  <c r="D200" i="1" s="1"/>
  <c r="F200" i="1" s="1"/>
  <c r="K200" i="1"/>
  <c r="H200" i="1" l="1"/>
  <c r="G200" i="1"/>
  <c r="N200" i="1"/>
  <c r="E200" i="1" s="1"/>
  <c r="I200" i="1"/>
  <c r="L200" i="1" s="1"/>
  <c r="Q201" i="1" l="1"/>
  <c r="S201" i="1" s="1"/>
  <c r="J201" i="1" s="1"/>
  <c r="R202" i="1" s="1"/>
  <c r="M201" i="1" l="1"/>
  <c r="D201" i="1" s="1"/>
  <c r="K201" i="1"/>
  <c r="H201" i="1" l="1"/>
  <c r="F201" i="1"/>
  <c r="G201" i="1"/>
  <c r="N201" i="1"/>
  <c r="E201" i="1" s="1"/>
  <c r="I201" i="1"/>
  <c r="L201" i="1" s="1"/>
  <c r="Q202" i="1" l="1"/>
  <c r="S202" i="1" s="1"/>
  <c r="J202" i="1" s="1"/>
  <c r="R203" i="1" s="1"/>
  <c r="M202" i="1" l="1"/>
  <c r="D202" i="1" s="1"/>
  <c r="K202" i="1"/>
  <c r="H202" i="1" l="1"/>
  <c r="F202" i="1"/>
  <c r="G202" i="1"/>
  <c r="I202" i="1"/>
  <c r="L202" i="1" s="1"/>
  <c r="N202" i="1"/>
  <c r="E202" i="1" s="1"/>
  <c r="Q203" i="1" l="1"/>
  <c r="S203" i="1" s="1"/>
  <c r="J203" i="1" s="1"/>
  <c r="R204" i="1" s="1"/>
  <c r="M203" i="1" l="1"/>
  <c r="D203" i="1" s="1"/>
  <c r="F203" i="1" s="1"/>
  <c r="K203" i="1"/>
  <c r="I203" i="1" l="1"/>
  <c r="L203" i="1" s="1"/>
  <c r="G203" i="1"/>
  <c r="H203" i="1"/>
  <c r="N203" i="1"/>
  <c r="E203" i="1" s="1"/>
  <c r="Q204" i="1" l="1"/>
  <c r="S204" i="1" s="1"/>
  <c r="J204" i="1" s="1"/>
  <c r="M204" i="1" s="1"/>
  <c r="D204" i="1" s="1"/>
  <c r="G204" i="1" l="1"/>
  <c r="F204" i="1"/>
  <c r="H204" i="1"/>
  <c r="K204" i="1"/>
  <c r="N204" i="1" s="1"/>
  <c r="E204" i="1" s="1"/>
  <c r="I204" i="1" l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<sst xmlns="http://schemas.openxmlformats.org/spreadsheetml/2006/main" count="44" uniqueCount="40">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</sst>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" fontId="0" fillId="2" borderId="43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1463</c:v>
                </c:pt>
                <c:pt idx="24" formatCode="0">
                  <c:v>1752</c:v>
                </c:pt>
                <c:pt idx="25" formatCode="0">
                  <c:v>2071</c:v>
                </c:pt>
                <c:pt idx="26" formatCode="0">
                  <c:v>2413</c:v>
                </c:pt>
                <c:pt idx="27" formatCode="0">
                  <c:v>2770</c:v>
                </c:pt>
                <c:pt idx="28" formatCode="0">
                  <c:v>3130</c:v>
                </c:pt>
                <c:pt idx="29" formatCode="0">
                  <c:v>3482</c:v>
                </c:pt>
                <c:pt idx="30" formatCode="0">
                  <c:v>3814</c:v>
                </c:pt>
                <c:pt idx="31" formatCode="0">
                  <c:v>4114</c:v>
                </c:pt>
                <c:pt idx="32" formatCode="0">
                  <c:v>4371</c:v>
                </c:pt>
                <c:pt idx="33" formatCode="0">
                  <c:v>4575</c:v>
                </c:pt>
                <c:pt idx="34" formatCode="0">
                  <c:v>4715</c:v>
                </c:pt>
                <c:pt idx="35" formatCode="0">
                  <c:v>4777</c:v>
                </c:pt>
                <c:pt idx="36" formatCode="0">
                  <c:v>4777</c:v>
                </c:pt>
                <c:pt idx="37" formatCode="0">
                  <c:v>4777</c:v>
                </c:pt>
                <c:pt idx="38" formatCode="0">
                  <c:v>4777</c:v>
                </c:pt>
                <c:pt idx="39" formatCode="0">
                  <c:v>4777</c:v>
                </c:pt>
                <c:pt idx="40" formatCode="0">
                  <c:v>4777</c:v>
                </c:pt>
                <c:pt idx="41" formatCode="0">
                  <c:v>4777</c:v>
                </c:pt>
                <c:pt idx="42" formatCode="0">
                  <c:v>4777</c:v>
                </c:pt>
                <c:pt idx="43" formatCode="0">
                  <c:v>4777</c:v>
                </c:pt>
                <c:pt idx="44" formatCode="0">
                  <c:v>4777</c:v>
                </c:pt>
                <c:pt idx="45" formatCode="0">
                  <c:v>4777</c:v>
                </c:pt>
                <c:pt idx="46" formatCode="0">
                  <c:v>4777</c:v>
                </c:pt>
                <c:pt idx="47" formatCode="0">
                  <c:v>4777</c:v>
                </c:pt>
                <c:pt idx="48" formatCode="0">
                  <c:v>4777</c:v>
                </c:pt>
                <c:pt idx="49">
                  <c:v>4777</c:v>
                </c:pt>
                <c:pt idx="50">
                  <c:v>4777</c:v>
                </c:pt>
                <c:pt idx="51">
                  <c:v>4777</c:v>
                </c:pt>
                <c:pt idx="52">
                  <c:v>4777</c:v>
                </c:pt>
                <c:pt idx="53">
                  <c:v>4777</c:v>
                </c:pt>
                <c:pt idx="54">
                  <c:v>4777</c:v>
                </c:pt>
                <c:pt idx="55">
                  <c:v>4777</c:v>
                </c:pt>
                <c:pt idx="56">
                  <c:v>4777</c:v>
                </c:pt>
                <c:pt idx="57">
                  <c:v>4777</c:v>
                </c:pt>
                <c:pt idx="58">
                  <c:v>4777</c:v>
                </c:pt>
                <c:pt idx="59">
                  <c:v>4777</c:v>
                </c:pt>
                <c:pt idx="60">
                  <c:v>4777</c:v>
                </c:pt>
                <c:pt idx="61">
                  <c:v>4777</c:v>
                </c:pt>
                <c:pt idx="62">
                  <c:v>4777</c:v>
                </c:pt>
                <c:pt idx="63">
                  <c:v>4777</c:v>
                </c:pt>
                <c:pt idx="64">
                  <c:v>4777</c:v>
                </c:pt>
                <c:pt idx="65">
                  <c:v>4777</c:v>
                </c:pt>
                <c:pt idx="66">
                  <c:v>4777</c:v>
                </c:pt>
                <c:pt idx="67">
                  <c:v>4777</c:v>
                </c:pt>
                <c:pt idx="68">
                  <c:v>4777</c:v>
                </c:pt>
                <c:pt idx="69">
                  <c:v>4777</c:v>
                </c:pt>
                <c:pt idx="70">
                  <c:v>4777</c:v>
                </c:pt>
                <c:pt idx="71">
                  <c:v>4777</c:v>
                </c:pt>
                <c:pt idx="72">
                  <c:v>4777</c:v>
                </c:pt>
                <c:pt idx="73">
                  <c:v>4777</c:v>
                </c:pt>
                <c:pt idx="74">
                  <c:v>4777</c:v>
                </c:pt>
                <c:pt idx="75">
                  <c:v>4777</c:v>
                </c:pt>
                <c:pt idx="76">
                  <c:v>4777</c:v>
                </c:pt>
                <c:pt idx="77">
                  <c:v>4777</c:v>
                </c:pt>
                <c:pt idx="78">
                  <c:v>4777</c:v>
                </c:pt>
                <c:pt idx="79">
                  <c:v>4777</c:v>
                </c:pt>
                <c:pt idx="80">
                  <c:v>4777</c:v>
                </c:pt>
                <c:pt idx="81">
                  <c:v>4777</c:v>
                </c:pt>
                <c:pt idx="82">
                  <c:v>4777</c:v>
                </c:pt>
                <c:pt idx="83">
                  <c:v>4777</c:v>
                </c:pt>
                <c:pt idx="84">
                  <c:v>4777</c:v>
                </c:pt>
                <c:pt idx="85">
                  <c:v>4777</c:v>
                </c:pt>
                <c:pt idx="86">
                  <c:v>4777</c:v>
                </c:pt>
                <c:pt idx="87">
                  <c:v>4777</c:v>
                </c:pt>
                <c:pt idx="88">
                  <c:v>4777</c:v>
                </c:pt>
                <c:pt idx="89">
                  <c:v>4777</c:v>
                </c:pt>
                <c:pt idx="90">
                  <c:v>4777</c:v>
                </c:pt>
                <c:pt idx="91">
                  <c:v>4777</c:v>
                </c:pt>
                <c:pt idx="92">
                  <c:v>4777</c:v>
                </c:pt>
                <c:pt idx="93">
                  <c:v>4777</c:v>
                </c:pt>
                <c:pt idx="94">
                  <c:v>4777</c:v>
                </c:pt>
                <c:pt idx="95">
                  <c:v>4777</c:v>
                </c:pt>
                <c:pt idx="96">
                  <c:v>4777</c:v>
                </c:pt>
                <c:pt idx="97">
                  <c:v>4777</c:v>
                </c:pt>
                <c:pt idx="98">
                  <c:v>4777</c:v>
                </c:pt>
                <c:pt idx="99">
                  <c:v>4777</c:v>
                </c:pt>
                <c:pt idx="100">
                  <c:v>4777</c:v>
                </c:pt>
                <c:pt idx="101">
                  <c:v>4777</c:v>
                </c:pt>
                <c:pt idx="102">
                  <c:v>4777</c:v>
                </c:pt>
                <c:pt idx="103">
                  <c:v>4777</c:v>
                </c:pt>
                <c:pt idx="104">
                  <c:v>4777</c:v>
                </c:pt>
                <c:pt idx="105">
                  <c:v>4777</c:v>
                </c:pt>
                <c:pt idx="106">
                  <c:v>4777</c:v>
                </c:pt>
                <c:pt idx="107">
                  <c:v>4777</c:v>
                </c:pt>
                <c:pt idx="108">
                  <c:v>4777</c:v>
                </c:pt>
                <c:pt idx="109">
                  <c:v>4777</c:v>
                </c:pt>
                <c:pt idx="110">
                  <c:v>4777</c:v>
                </c:pt>
                <c:pt idx="111">
                  <c:v>4777</c:v>
                </c:pt>
                <c:pt idx="112">
                  <c:v>4777</c:v>
                </c:pt>
                <c:pt idx="113">
                  <c:v>4777</c:v>
                </c:pt>
                <c:pt idx="114">
                  <c:v>4777</c:v>
                </c:pt>
                <c:pt idx="115">
                  <c:v>4777</c:v>
                </c:pt>
                <c:pt idx="116">
                  <c:v>4777</c:v>
                </c:pt>
                <c:pt idx="117">
                  <c:v>4777</c:v>
                </c:pt>
                <c:pt idx="118">
                  <c:v>4777</c:v>
                </c:pt>
                <c:pt idx="119">
                  <c:v>4777</c:v>
                </c:pt>
                <c:pt idx="120">
                  <c:v>4777</c:v>
                </c:pt>
                <c:pt idx="121">
                  <c:v>4777</c:v>
                </c:pt>
                <c:pt idx="122">
                  <c:v>4777</c:v>
                </c:pt>
                <c:pt idx="123">
                  <c:v>4777</c:v>
                </c:pt>
                <c:pt idx="124">
                  <c:v>4777</c:v>
                </c:pt>
                <c:pt idx="125">
                  <c:v>4777</c:v>
                </c:pt>
                <c:pt idx="126">
                  <c:v>4777</c:v>
                </c:pt>
                <c:pt idx="127">
                  <c:v>4777</c:v>
                </c:pt>
                <c:pt idx="128">
                  <c:v>4777</c:v>
                </c:pt>
                <c:pt idx="129">
                  <c:v>4777</c:v>
                </c:pt>
                <c:pt idx="130">
                  <c:v>4777</c:v>
                </c:pt>
                <c:pt idx="131">
                  <c:v>4777</c:v>
                </c:pt>
                <c:pt idx="132">
                  <c:v>4777</c:v>
                </c:pt>
                <c:pt idx="133">
                  <c:v>4777</c:v>
                </c:pt>
                <c:pt idx="134">
                  <c:v>4777</c:v>
                </c:pt>
                <c:pt idx="135">
                  <c:v>4777</c:v>
                </c:pt>
                <c:pt idx="136">
                  <c:v>4777</c:v>
                </c:pt>
                <c:pt idx="137">
                  <c:v>4777</c:v>
                </c:pt>
                <c:pt idx="138">
                  <c:v>4777</c:v>
                </c:pt>
                <c:pt idx="139">
                  <c:v>4777</c:v>
                </c:pt>
                <c:pt idx="140">
                  <c:v>4777</c:v>
                </c:pt>
                <c:pt idx="141">
                  <c:v>4777</c:v>
                </c:pt>
                <c:pt idx="142">
                  <c:v>4777</c:v>
                </c:pt>
                <c:pt idx="143">
                  <c:v>4777</c:v>
                </c:pt>
                <c:pt idx="144">
                  <c:v>4777</c:v>
                </c:pt>
                <c:pt idx="145">
                  <c:v>4777</c:v>
                </c:pt>
                <c:pt idx="146">
                  <c:v>4777</c:v>
                </c:pt>
                <c:pt idx="147">
                  <c:v>4777</c:v>
                </c:pt>
                <c:pt idx="148">
                  <c:v>4777</c:v>
                </c:pt>
                <c:pt idx="149">
                  <c:v>4777</c:v>
                </c:pt>
                <c:pt idx="150">
                  <c:v>4777</c:v>
                </c:pt>
                <c:pt idx="151">
                  <c:v>4777</c:v>
                </c:pt>
                <c:pt idx="152">
                  <c:v>4777</c:v>
                </c:pt>
                <c:pt idx="153">
                  <c:v>4777</c:v>
                </c:pt>
                <c:pt idx="154">
                  <c:v>4777</c:v>
                </c:pt>
                <c:pt idx="155">
                  <c:v>4777</c:v>
                </c:pt>
                <c:pt idx="156">
                  <c:v>4777</c:v>
                </c:pt>
                <c:pt idx="157">
                  <c:v>4777</c:v>
                </c:pt>
                <c:pt idx="158">
                  <c:v>4777</c:v>
                </c:pt>
                <c:pt idx="159">
                  <c:v>4777</c:v>
                </c:pt>
                <c:pt idx="160">
                  <c:v>4777</c:v>
                </c:pt>
                <c:pt idx="161">
                  <c:v>4777</c:v>
                </c:pt>
                <c:pt idx="162">
                  <c:v>4777</c:v>
                </c:pt>
                <c:pt idx="163">
                  <c:v>4777</c:v>
                </c:pt>
                <c:pt idx="164">
                  <c:v>4777</c:v>
                </c:pt>
                <c:pt idx="165">
                  <c:v>4777</c:v>
                </c:pt>
                <c:pt idx="166">
                  <c:v>4777</c:v>
                </c:pt>
                <c:pt idx="167">
                  <c:v>4777</c:v>
                </c:pt>
                <c:pt idx="168">
                  <c:v>4777</c:v>
                </c:pt>
                <c:pt idx="169">
                  <c:v>4777</c:v>
                </c:pt>
                <c:pt idx="170">
                  <c:v>4777</c:v>
                </c:pt>
                <c:pt idx="171">
                  <c:v>4777</c:v>
                </c:pt>
                <c:pt idx="172">
                  <c:v>4777</c:v>
                </c:pt>
                <c:pt idx="173">
                  <c:v>4777</c:v>
                </c:pt>
                <c:pt idx="174">
                  <c:v>4777</c:v>
                </c:pt>
                <c:pt idx="175">
                  <c:v>4777</c:v>
                </c:pt>
                <c:pt idx="176">
                  <c:v>4777</c:v>
                </c:pt>
                <c:pt idx="177">
                  <c:v>4777</c:v>
                </c:pt>
                <c:pt idx="178">
                  <c:v>4777</c:v>
                </c:pt>
                <c:pt idx="179">
                  <c:v>4777</c:v>
                </c:pt>
                <c:pt idx="180">
                  <c:v>4777</c:v>
                </c:pt>
                <c:pt idx="181">
                  <c:v>4777</c:v>
                </c:pt>
                <c:pt idx="182">
                  <c:v>4777</c:v>
                </c:pt>
                <c:pt idx="183">
                  <c:v>4777</c:v>
                </c:pt>
                <c:pt idx="184">
                  <c:v>4777</c:v>
                </c:pt>
                <c:pt idx="185">
                  <c:v>4777</c:v>
                </c:pt>
                <c:pt idx="186">
                  <c:v>4777</c:v>
                </c:pt>
                <c:pt idx="187">
                  <c:v>4777</c:v>
                </c:pt>
                <c:pt idx="188">
                  <c:v>4777</c:v>
                </c:pt>
                <c:pt idx="189">
                  <c:v>4777</c:v>
                </c:pt>
                <c:pt idx="190">
                  <c:v>4777</c:v>
                </c:pt>
                <c:pt idx="191">
                  <c:v>4777</c:v>
                </c:pt>
                <c:pt idx="192">
                  <c:v>4777</c:v>
                </c:pt>
                <c:pt idx="193">
                  <c:v>4777</c:v>
                </c:pt>
                <c:pt idx="194">
                  <c:v>4777</c:v>
                </c:pt>
                <c:pt idx="195">
                  <c:v>4777</c:v>
                </c:pt>
                <c:pt idx="196">
                  <c:v>4777</c:v>
                </c:pt>
                <c:pt idx="197">
                  <c:v>4777</c:v>
                </c:pt>
                <c:pt idx="198">
                  <c:v>4777</c:v>
                </c:pt>
                <c:pt idx="199">
                  <c:v>4777</c:v>
                </c:pt>
                <c:pt idx="200">
                  <c:v>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1425</c:v>
                </c:pt>
                <c:pt idx="24" formatCode="0">
                  <c:v>1714</c:v>
                </c:pt>
                <c:pt idx="25" formatCode="0">
                  <c:v>2033</c:v>
                </c:pt>
                <c:pt idx="26" formatCode="0">
                  <c:v>2375</c:v>
                </c:pt>
                <c:pt idx="27" formatCode="0">
                  <c:v>2732</c:v>
                </c:pt>
                <c:pt idx="28" formatCode="0">
                  <c:v>3092</c:v>
                </c:pt>
                <c:pt idx="29" formatCode="0">
                  <c:v>3444</c:v>
                </c:pt>
                <c:pt idx="30" formatCode="0">
                  <c:v>3776</c:v>
                </c:pt>
                <c:pt idx="31" formatCode="0">
                  <c:v>4076</c:v>
                </c:pt>
                <c:pt idx="32" formatCode="0">
                  <c:v>4333</c:v>
                </c:pt>
                <c:pt idx="33" formatCode="0">
                  <c:v>4537</c:v>
                </c:pt>
                <c:pt idx="34" formatCode="0">
                  <c:v>4677</c:v>
                </c:pt>
                <c:pt idx="35" formatCode="0">
                  <c:v>4739</c:v>
                </c:pt>
                <c:pt idx="36" formatCode="0">
                  <c:v>4709</c:v>
                </c:pt>
                <c:pt idx="37" formatCode="0">
                  <c:v>4568</c:v>
                </c:pt>
                <c:pt idx="38" formatCode="0">
                  <c:v>4295</c:v>
                </c:pt>
                <c:pt idx="39" formatCode="0">
                  <c:v>3872</c:v>
                </c:pt>
                <c:pt idx="40" formatCode="0">
                  <c:v>3293</c:v>
                </c:pt>
                <c:pt idx="41" formatCode="0">
                  <c:v>2580</c:v>
                </c:pt>
                <c:pt idx="42" formatCode="0">
                  <c:v>1805</c:v>
                </c:pt>
                <c:pt idx="43" formatCode="0">
                  <c:v>1084</c:v>
                </c:pt>
                <c:pt idx="44" formatCode="0">
                  <c:v>536</c:v>
                </c:pt>
                <c:pt idx="45" formatCode="0">
                  <c:v>210</c:v>
                </c:pt>
                <c:pt idx="46" formatCode="0">
                  <c:v>63</c:v>
                </c:pt>
                <c:pt idx="47" formatCode="0">
                  <c:v>14</c:v>
                </c:pt>
                <c:pt idx="48" formatCode="0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144</c:v>
                </c:pt>
                <c:pt idx="1">
                  <c:v>174</c:v>
                </c:pt>
                <c:pt idx="2">
                  <c:v>242</c:v>
                </c:pt>
                <c:pt idx="3">
                  <c:v>306</c:v>
                </c:pt>
                <c:pt idx="4">
                  <c:v>364</c:v>
                </c:pt>
                <c:pt idx="5">
                  <c:v>424</c:v>
                </c:pt>
                <c:pt idx="6">
                  <c:v>562</c:v>
                </c:pt>
                <c:pt idx="7">
                  <c:v>713</c:v>
                </c:pt>
                <c:pt idx="8">
                  <c:v>899</c:v>
                </c:pt>
                <c:pt idx="9">
                  <c:v>1094</c:v>
                </c:pt>
                <c:pt idx="10" formatCode="0">
                  <c:v>1425</c:v>
                </c:pt>
                <c:pt idx="11">
                  <c:v>1714</c:v>
                </c:pt>
                <c:pt idx="12">
                  <c:v>2033</c:v>
                </c:pt>
                <c:pt idx="13">
                  <c:v>2375</c:v>
                </c:pt>
                <c:pt idx="14">
                  <c:v>2732</c:v>
                </c:pt>
                <c:pt idx="15">
                  <c:v>3092</c:v>
                </c:pt>
                <c:pt idx="16">
                  <c:v>3444</c:v>
                </c:pt>
                <c:pt idx="17">
                  <c:v>3776</c:v>
                </c:pt>
                <c:pt idx="18">
                  <c:v>4076</c:v>
                </c:pt>
                <c:pt idx="19">
                  <c:v>4333</c:v>
                </c:pt>
                <c:pt idx="20">
                  <c:v>4537</c:v>
                </c:pt>
                <c:pt idx="21">
                  <c:v>4677</c:v>
                </c:pt>
                <c:pt idx="22">
                  <c:v>4739</c:v>
                </c:pt>
                <c:pt idx="23">
                  <c:v>4709</c:v>
                </c:pt>
                <c:pt idx="24">
                  <c:v>4568</c:v>
                </c:pt>
                <c:pt idx="25">
                  <c:v>4295</c:v>
                </c:pt>
                <c:pt idx="26">
                  <c:v>3872</c:v>
                </c:pt>
                <c:pt idx="27">
                  <c:v>3293</c:v>
                </c:pt>
                <c:pt idx="28">
                  <c:v>2580</c:v>
                </c:pt>
                <c:pt idx="29">
                  <c:v>1805</c:v>
                </c:pt>
                <c:pt idx="30">
                  <c:v>1084</c:v>
                </c:pt>
                <c:pt idx="31">
                  <c:v>536</c:v>
                </c:pt>
                <c:pt idx="32">
                  <c:v>210</c:v>
                </c:pt>
                <c:pt idx="33">
                  <c:v>63</c:v>
                </c:pt>
                <c:pt idx="34">
                  <c:v>14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6"/>
  <sheetViews>
    <sheetView tabSelected="1" topLeftCell="S19" zoomScale="85" zoomScaleNormal="85" workbookViewId="0">
      <selection activeCell="S38" sqref="S38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  <col min="24" max="24" width="10.7109375" bestFit="1" customWidth="1"/>
  </cols>
  <sheetData>
    <row r="1" spans="2:26" ht="15.75" thickBot="1" x14ac:dyDescent="0.3"/>
    <row r="2" spans="2:26" ht="16.5" thickBot="1" x14ac:dyDescent="0.3">
      <c r="B2" s="141" t="s">
        <v>32</v>
      </c>
      <c r="C2" s="142"/>
      <c r="D2" s="142"/>
      <c r="E2" s="142"/>
      <c r="F2" s="142"/>
      <c r="G2" s="143"/>
      <c r="H2" s="144" t="s">
        <v>33</v>
      </c>
      <c r="I2" s="145"/>
      <c r="J2" s="145"/>
      <c r="K2" s="145"/>
      <c r="L2" s="145"/>
      <c r="M2" s="145"/>
      <c r="N2" s="146"/>
      <c r="P2" s="144" t="s">
        <v>30</v>
      </c>
      <c r="Q2" s="145"/>
      <c r="R2" s="145"/>
      <c r="S2" s="145"/>
      <c r="T2" s="145"/>
      <c r="U2" s="146"/>
      <c r="W2" s="147" t="s">
        <v>17</v>
      </c>
      <c r="X2" s="148"/>
      <c r="Y2" s="148"/>
      <c r="Z2" s="149"/>
    </row>
    <row r="3" spans="2:26" ht="15.75" thickBot="1" x14ac:dyDescent="0.3">
      <c r="B3" s="102" t="s">
        <v>5</v>
      </c>
      <c r="C3" s="102" t="s">
        <v>6</v>
      </c>
      <c r="D3" s="102" t="s">
        <v>7</v>
      </c>
      <c r="E3" s="102" t="s">
        <v>8</v>
      </c>
      <c r="F3" s="104" t="s">
        <v>9</v>
      </c>
      <c r="G3" s="105" t="s">
        <v>1</v>
      </c>
      <c r="H3" s="109" t="s">
        <v>0</v>
      </c>
      <c r="I3" s="103" t="s">
        <v>2</v>
      </c>
      <c r="J3" s="104" t="s">
        <v>3</v>
      </c>
      <c r="K3" s="106" t="s">
        <v>4</v>
      </c>
      <c r="L3" s="103" t="s">
        <v>10</v>
      </c>
      <c r="M3" s="104" t="s">
        <v>11</v>
      </c>
      <c r="N3" s="106" t="s">
        <v>12</v>
      </c>
      <c r="P3" s="150" t="s">
        <v>26</v>
      </c>
      <c r="Q3" s="151"/>
      <c r="R3" s="151"/>
      <c r="S3" s="151"/>
      <c r="T3" s="152"/>
      <c r="U3" s="82">
        <f>2699499</f>
        <v>2699499</v>
      </c>
      <c r="W3" s="50" t="s">
        <v>13</v>
      </c>
      <c r="X3" s="46" t="s">
        <v>14</v>
      </c>
      <c r="Y3" s="51" t="s">
        <v>15</v>
      </c>
      <c r="Z3" s="46" t="s">
        <v>16</v>
      </c>
    </row>
    <row r="4" spans="2:26" ht="15.75" thickBot="1" x14ac:dyDescent="0.3">
      <c r="B4" s="96">
        <v>0</v>
      </c>
      <c r="C4" s="97">
        <v>43891</v>
      </c>
      <c r="D4" s="96">
        <f>J4+E4+F4</f>
        <v>0</v>
      </c>
      <c r="E4" s="98">
        <v>0</v>
      </c>
      <c r="F4" s="100">
        <v>0</v>
      </c>
      <c r="G4" s="110">
        <f t="shared" ref="G4:G35" si="0">D4/U$3</f>
        <v>0</v>
      </c>
      <c r="H4" s="99">
        <f>1</f>
        <v>1</v>
      </c>
      <c r="I4" s="96">
        <f>INT(U$3*U$9-D4-F4+E4)</f>
        <v>6768</v>
      </c>
      <c r="J4" s="98">
        <v>0</v>
      </c>
      <c r="K4" s="100">
        <f t="shared" ref="K4:K26" si="1">E4</f>
        <v>0</v>
      </c>
      <c r="L4" s="96">
        <v>0</v>
      </c>
      <c r="M4" s="101">
        <v>0</v>
      </c>
      <c r="N4" s="107">
        <v>0</v>
      </c>
      <c r="P4" s="153" t="s">
        <v>27</v>
      </c>
      <c r="Q4" s="154"/>
      <c r="R4" s="154"/>
      <c r="S4" s="154"/>
      <c r="T4" s="155"/>
      <c r="U4" s="83">
        <f>1084.3*1000</f>
        <v>1084300</v>
      </c>
      <c r="W4" s="47">
        <f>(4/100)/17.45</f>
        <v>2.2922636103151865E-3</v>
      </c>
      <c r="X4" s="48">
        <f>(S13+T13+U13+W4*(Q13+R13))/(2*Q13)</f>
        <v>-1.0521203899801104E-3</v>
      </c>
      <c r="Y4" s="48">
        <f>(T13+Q13*(W4-X4))/(P13*Q13)</f>
        <v>3.4568246710016658E-5</v>
      </c>
      <c r="Z4" s="49">
        <f>(S13 + Y4*P13*Q13)/R13</f>
        <v>-0.30992898965989857</v>
      </c>
    </row>
    <row r="5" spans="2:26" ht="15.75" thickBot="1" x14ac:dyDescent="0.3">
      <c r="B5" s="8">
        <v>1</v>
      </c>
      <c r="C5" s="16">
        <v>43892</v>
      </c>
      <c r="D5" s="8">
        <f t="shared" ref="D5:D26" si="2">J5+E5+F5</f>
        <v>0</v>
      </c>
      <c r="E5" s="3">
        <v>0</v>
      </c>
      <c r="F5" s="41">
        <v>0</v>
      </c>
      <c r="G5" s="111">
        <f t="shared" si="0"/>
        <v>0</v>
      </c>
      <c r="H5" s="68">
        <v>1</v>
      </c>
      <c r="I5" s="8">
        <f t="shared" ref="I5:I26" si="3">INT(U$3*U$9-D5-F5+E5)</f>
        <v>6768</v>
      </c>
      <c r="J5" s="3">
        <v>0</v>
      </c>
      <c r="K5" s="41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50" t="s">
        <v>28</v>
      </c>
      <c r="Q5" s="151"/>
      <c r="R5" s="151"/>
      <c r="S5" s="151"/>
      <c r="T5" s="152"/>
      <c r="U5" s="118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2"/>
        <v>0</v>
      </c>
      <c r="E6" s="2">
        <v>0</v>
      </c>
      <c r="F6" s="36">
        <v>0</v>
      </c>
      <c r="G6" s="112">
        <f t="shared" si="0"/>
        <v>0</v>
      </c>
      <c r="H6" s="69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50" t="s">
        <v>34</v>
      </c>
      <c r="Q6" s="151"/>
      <c r="R6" s="151"/>
      <c r="S6" s="151"/>
      <c r="T6" s="152"/>
      <c r="U6" s="118">
        <v>7</v>
      </c>
    </row>
    <row r="7" spans="2:26" ht="15.75" thickBot="1" x14ac:dyDescent="0.3">
      <c r="B7" s="8">
        <v>3</v>
      </c>
      <c r="C7" s="16">
        <v>43894</v>
      </c>
      <c r="D7" s="8">
        <f t="shared" si="2"/>
        <v>2</v>
      </c>
      <c r="E7" s="3">
        <v>0</v>
      </c>
      <c r="F7" s="41">
        <v>0</v>
      </c>
      <c r="G7" s="111">
        <f t="shared" si="0"/>
        <v>7.4087821480948877E-7</v>
      </c>
      <c r="H7" s="68">
        <v>1</v>
      </c>
      <c r="I7" s="8">
        <f t="shared" si="3"/>
        <v>6766</v>
      </c>
      <c r="J7" s="3">
        <v>2</v>
      </c>
      <c r="K7" s="41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50" t="s">
        <v>35</v>
      </c>
      <c r="Q7" s="151"/>
      <c r="R7" s="151"/>
      <c r="S7" s="151"/>
      <c r="T7" s="152"/>
      <c r="U7" s="119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2"/>
        <v>2</v>
      </c>
      <c r="E8" s="2">
        <v>0</v>
      </c>
      <c r="F8" s="36">
        <v>0</v>
      </c>
      <c r="G8" s="112">
        <f t="shared" si="0"/>
        <v>7.4087821480948877E-7</v>
      </c>
      <c r="H8" s="69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50" t="s">
        <v>36</v>
      </c>
      <c r="Q8" s="151"/>
      <c r="R8" s="151"/>
      <c r="S8" s="151"/>
      <c r="T8" s="152"/>
      <c r="U8" s="119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2"/>
        <v>4</v>
      </c>
      <c r="E9" s="3">
        <v>0</v>
      </c>
      <c r="F9" s="41">
        <v>0</v>
      </c>
      <c r="G9" s="111">
        <f t="shared" si="0"/>
        <v>1.4817564296189775E-6</v>
      </c>
      <c r="H9" s="68">
        <f t="shared" si="7"/>
        <v>2</v>
      </c>
      <c r="I9" s="8">
        <f t="shared" si="3"/>
        <v>6764</v>
      </c>
      <c r="J9" s="3">
        <v>4</v>
      </c>
      <c r="K9" s="41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56" t="s">
        <v>29</v>
      </c>
      <c r="Q9" s="157"/>
      <c r="R9" s="157"/>
      <c r="S9" s="157"/>
      <c r="T9" s="158"/>
      <c r="U9" s="120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2"/>
        <v>6</v>
      </c>
      <c r="E10" s="2">
        <v>0</v>
      </c>
      <c r="F10" s="36">
        <v>0</v>
      </c>
      <c r="G10" s="112">
        <f t="shared" si="0"/>
        <v>2.2226346444284661E-6</v>
      </c>
      <c r="H10" s="69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2"/>
        <v>6</v>
      </c>
      <c r="E11" s="3">
        <v>0</v>
      </c>
      <c r="F11" s="41">
        <v>0</v>
      </c>
      <c r="G11" s="111">
        <f t="shared" si="0"/>
        <v>2.2226346444284661E-6</v>
      </c>
      <c r="H11" s="68">
        <f t="shared" si="7"/>
        <v>1</v>
      </c>
      <c r="I11" s="8">
        <f t="shared" si="3"/>
        <v>6762</v>
      </c>
      <c r="J11" s="3">
        <v>6</v>
      </c>
      <c r="K11" s="41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44" t="s">
        <v>25</v>
      </c>
      <c r="Q11" s="145"/>
      <c r="R11" s="145"/>
      <c r="S11" s="145"/>
      <c r="T11" s="145"/>
      <c r="U11" s="146"/>
    </row>
    <row r="12" spans="2:26" ht="15.75" thickBot="1" x14ac:dyDescent="0.3">
      <c r="B12" s="7">
        <v>8</v>
      </c>
      <c r="C12" s="17">
        <v>43899</v>
      </c>
      <c r="D12" s="7">
        <f t="shared" si="2"/>
        <v>18</v>
      </c>
      <c r="E12" s="2">
        <v>0</v>
      </c>
      <c r="F12" s="36">
        <v>0</v>
      </c>
      <c r="G12" s="112">
        <f t="shared" si="0"/>
        <v>6.6679039332853983E-6</v>
      </c>
      <c r="H12" s="69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2"/>
        <v>27</v>
      </c>
      <c r="E13" s="3">
        <v>0</v>
      </c>
      <c r="F13" s="41">
        <v>0</v>
      </c>
      <c r="G13" s="111">
        <f t="shared" si="0"/>
        <v>1.0001855899928098E-5</v>
      </c>
      <c r="H13" s="68">
        <f t="shared" si="7"/>
        <v>1.5</v>
      </c>
      <c r="I13" s="8">
        <f t="shared" si="3"/>
        <v>6741</v>
      </c>
      <c r="J13" s="3">
        <v>27</v>
      </c>
      <c r="K13" s="41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SUM(I17:I26)/COUNT(I17:I26)</f>
        <v>6257.4</v>
      </c>
      <c r="Q13" s="21">
        <f t="shared" ref="Q13:U13" si="8">SUM(J17:J26)/COUNT(J17:J26)</f>
        <v>496.8</v>
      </c>
      <c r="R13" s="21">
        <f t="shared" si="8"/>
        <v>6.9</v>
      </c>
      <c r="S13" s="21">
        <f t="shared" si="8"/>
        <v>-109.6</v>
      </c>
      <c r="T13" s="21">
        <f t="shared" si="8"/>
        <v>105.8</v>
      </c>
      <c r="U13" s="29">
        <f t="shared" si="8"/>
        <v>1.6</v>
      </c>
    </row>
    <row r="14" spans="2:26" x14ac:dyDescent="0.25">
      <c r="B14" s="7">
        <v>10</v>
      </c>
      <c r="C14" s="17">
        <v>43901</v>
      </c>
      <c r="D14" s="7">
        <f t="shared" si="2"/>
        <v>44</v>
      </c>
      <c r="E14" s="2">
        <v>0</v>
      </c>
      <c r="F14" s="36">
        <v>0</v>
      </c>
      <c r="G14" s="112">
        <f t="shared" si="0"/>
        <v>1.6299320725808753E-5</v>
      </c>
      <c r="H14" s="69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2"/>
        <v>67</v>
      </c>
      <c r="E15" s="3">
        <v>0</v>
      </c>
      <c r="F15" s="41">
        <v>0</v>
      </c>
      <c r="G15" s="111">
        <f t="shared" si="0"/>
        <v>2.4819420196117871E-5</v>
      </c>
      <c r="H15" s="68">
        <f t="shared" si="7"/>
        <v>1.5227272727272727</v>
      </c>
      <c r="I15" s="8">
        <f t="shared" si="3"/>
        <v>6701</v>
      </c>
      <c r="J15" s="3">
        <v>67</v>
      </c>
      <c r="K15" s="41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2"/>
        <v>115</v>
      </c>
      <c r="E16" s="53">
        <v>3</v>
      </c>
      <c r="F16" s="108">
        <v>0</v>
      </c>
      <c r="G16" s="113">
        <f t="shared" si="0"/>
        <v>4.26004973515456E-5</v>
      </c>
      <c r="H16" s="70">
        <f t="shared" si="7"/>
        <v>1.7164179104477613</v>
      </c>
      <c r="I16" s="60">
        <f t="shared" si="3"/>
        <v>6656</v>
      </c>
      <c r="J16" s="74">
        <v>112</v>
      </c>
      <c r="K16" s="75">
        <f t="shared" si="1"/>
        <v>3</v>
      </c>
      <c r="L16" s="30">
        <f t="shared" si="4"/>
        <v>-45</v>
      </c>
      <c r="M16" s="54">
        <f t="shared" si="5"/>
        <v>45</v>
      </c>
      <c r="N16" s="55">
        <f t="shared" si="6"/>
        <v>3</v>
      </c>
      <c r="P16" s="87" t="s">
        <v>21</v>
      </c>
      <c r="Q16" s="88" t="s">
        <v>22</v>
      </c>
      <c r="R16" s="88" t="s">
        <v>23</v>
      </c>
      <c r="S16" s="94" t="s">
        <v>24</v>
      </c>
      <c r="T16" s="87" t="s">
        <v>31</v>
      </c>
      <c r="U16" s="88" t="s">
        <v>37</v>
      </c>
      <c r="V16" s="88" t="s">
        <v>1</v>
      </c>
      <c r="W16" s="88" t="s">
        <v>38</v>
      </c>
      <c r="X16" s="94" t="s">
        <v>39</v>
      </c>
    </row>
    <row r="17" spans="2:24" x14ac:dyDescent="0.25">
      <c r="B17" s="32">
        <v>13</v>
      </c>
      <c r="C17" s="56">
        <v>43904</v>
      </c>
      <c r="D17" s="32">
        <f t="shared" si="2"/>
        <v>139</v>
      </c>
      <c r="E17" s="57">
        <v>3</v>
      </c>
      <c r="F17" s="79">
        <v>1</v>
      </c>
      <c r="G17" s="114">
        <f t="shared" si="0"/>
        <v>5.1491035929259465E-5</v>
      </c>
      <c r="H17" s="71">
        <f t="shared" si="7"/>
        <v>1.2086956521739129</v>
      </c>
      <c r="I17" s="32">
        <f t="shared" si="3"/>
        <v>6631</v>
      </c>
      <c r="J17" s="57">
        <v>135</v>
      </c>
      <c r="K17" s="79">
        <f t="shared" si="1"/>
        <v>3</v>
      </c>
      <c r="L17" s="32">
        <f t="shared" si="4"/>
        <v>-25</v>
      </c>
      <c r="M17" s="58">
        <f t="shared" si="5"/>
        <v>23</v>
      </c>
      <c r="N17" s="59">
        <f t="shared" si="6"/>
        <v>0</v>
      </c>
      <c r="P17" s="84">
        <f t="shared" ref="P17:P48" si="9">Y$4*((1+W$4-X$4)*(1+W$4+Z$4)-X$4)</f>
        <v>2.4050198189919844E-5</v>
      </c>
      <c r="Q17" s="85">
        <f t="shared" ref="Q17:Q48" si="10">(1+W$4-X$4)*(1+W$4+Z$4)-Y$4*((Z$4*K16)+((I16+J16)*(1+W$4+Z$4)))</f>
        <v>0.53272709043974431</v>
      </c>
      <c r="R17" s="85">
        <f t="shared" ref="R17:R48" si="11">-J16*(1+W$4+Z$4)</f>
        <v>-77.544686682446653</v>
      </c>
      <c r="S17" s="59">
        <f t="shared" ref="S17" si="12">INT((-Q17+SQRT((Q17^2)-(4*P17*R17)))/(2*P17))</f>
        <v>144</v>
      </c>
      <c r="T17" s="32">
        <f>J17</f>
        <v>135</v>
      </c>
      <c r="U17" s="57">
        <f>S17-T17</f>
        <v>9</v>
      </c>
      <c r="V17" s="121">
        <f t="shared" ref="V17:V27" si="13">U17/T17</f>
        <v>6.6666666666666666E-2</v>
      </c>
      <c r="W17" s="34">
        <f>U17</f>
        <v>9</v>
      </c>
      <c r="X17" s="91">
        <f>W17/T17</f>
        <v>6.6666666666666666E-2</v>
      </c>
    </row>
    <row r="18" spans="2:24" x14ac:dyDescent="0.25">
      <c r="B18" s="7">
        <v>14</v>
      </c>
      <c r="C18" s="17">
        <v>43905</v>
      </c>
      <c r="D18" s="7">
        <f t="shared" si="2"/>
        <v>195</v>
      </c>
      <c r="E18" s="2">
        <v>4</v>
      </c>
      <c r="F18" s="36">
        <v>2</v>
      </c>
      <c r="G18" s="112">
        <f t="shared" si="0"/>
        <v>7.2235625943925153E-5</v>
      </c>
      <c r="H18" s="69">
        <f t="shared" si="7"/>
        <v>1.4028776978417266</v>
      </c>
      <c r="I18" s="7">
        <f t="shared" si="3"/>
        <v>6575</v>
      </c>
      <c r="J18" s="2">
        <v>189</v>
      </c>
      <c r="K18" s="36">
        <f t="shared" si="1"/>
        <v>4</v>
      </c>
      <c r="L18" s="7">
        <f t="shared" si="4"/>
        <v>-56</v>
      </c>
      <c r="M18" s="10">
        <f t="shared" si="5"/>
        <v>54</v>
      </c>
      <c r="N18" s="12">
        <f t="shared" si="6"/>
        <v>1</v>
      </c>
      <c r="P18" s="43">
        <f t="shared" si="9"/>
        <v>2.4050198189919844E-5</v>
      </c>
      <c r="Q18" s="42">
        <f t="shared" si="10"/>
        <v>0.53277495800867802</v>
      </c>
      <c r="R18" s="42">
        <f t="shared" si="11"/>
        <v>-93.469041983306226</v>
      </c>
      <c r="S18" s="12">
        <f t="shared" ref="S18:S26" si="14">INT((-Q18+SQRT((Q18^2)-(4*P18*R18)))/(2*P18))</f>
        <v>174</v>
      </c>
      <c r="T18" s="7">
        <f t="shared" ref="T18:T26" si="15">J18</f>
        <v>189</v>
      </c>
      <c r="U18" s="2">
        <f t="shared" ref="U18:U27" si="16">S18-T18</f>
        <v>-15</v>
      </c>
      <c r="V18" s="122">
        <f t="shared" si="13"/>
        <v>-7.9365079365079361E-2</v>
      </c>
      <c r="W18" s="25">
        <f>W17+U18</f>
        <v>-6</v>
      </c>
      <c r="X18" s="92">
        <f t="shared" ref="X18:X34" si="17">W18/T18</f>
        <v>-3.1746031746031744E-2</v>
      </c>
    </row>
    <row r="19" spans="2:24" x14ac:dyDescent="0.25">
      <c r="B19" s="8">
        <v>15</v>
      </c>
      <c r="C19" s="16">
        <v>43906</v>
      </c>
      <c r="D19" s="8">
        <f t="shared" si="2"/>
        <v>246</v>
      </c>
      <c r="E19" s="3">
        <v>4</v>
      </c>
      <c r="F19" s="41">
        <v>3</v>
      </c>
      <c r="G19" s="111">
        <f t="shared" si="0"/>
        <v>9.1128020421567119E-5</v>
      </c>
      <c r="H19" s="68">
        <f t="shared" si="7"/>
        <v>1.2615384615384615</v>
      </c>
      <c r="I19" s="8">
        <f t="shared" si="3"/>
        <v>6523</v>
      </c>
      <c r="J19" s="3">
        <v>239</v>
      </c>
      <c r="K19" s="41">
        <f t="shared" si="1"/>
        <v>4</v>
      </c>
      <c r="L19" s="8">
        <f t="shared" si="4"/>
        <v>-52</v>
      </c>
      <c r="M19" s="9">
        <f t="shared" si="5"/>
        <v>50</v>
      </c>
      <c r="N19" s="11">
        <f t="shared" si="6"/>
        <v>0</v>
      </c>
      <c r="P19" s="90">
        <f t="shared" si="9"/>
        <v>2.4050198189919844E-5</v>
      </c>
      <c r="Q19" s="89">
        <f t="shared" si="10"/>
        <v>0.53283353927938903</v>
      </c>
      <c r="R19" s="89">
        <f t="shared" si="11"/>
        <v>-130.85665877662873</v>
      </c>
      <c r="S19" s="11">
        <f t="shared" si="14"/>
        <v>242</v>
      </c>
      <c r="T19" s="8">
        <f t="shared" si="15"/>
        <v>239</v>
      </c>
      <c r="U19" s="3">
        <f t="shared" si="16"/>
        <v>3</v>
      </c>
      <c r="V19" s="123">
        <f t="shared" si="13"/>
        <v>1.2552301255230125E-2</v>
      </c>
      <c r="W19" s="13">
        <f t="shared" ref="W19:W27" si="18">W18+U19</f>
        <v>-3</v>
      </c>
      <c r="X19" s="93">
        <f t="shared" si="17"/>
        <v>-1.2552301255230125E-2</v>
      </c>
    </row>
    <row r="20" spans="2:24" x14ac:dyDescent="0.25">
      <c r="B20" s="7">
        <v>16</v>
      </c>
      <c r="C20" s="17">
        <v>43907</v>
      </c>
      <c r="D20" s="7">
        <f t="shared" si="2"/>
        <v>292</v>
      </c>
      <c r="E20" s="2">
        <v>4</v>
      </c>
      <c r="F20" s="36">
        <v>3</v>
      </c>
      <c r="G20" s="112">
        <f t="shared" si="0"/>
        <v>1.0816821936218536E-4</v>
      </c>
      <c r="H20" s="69">
        <f t="shared" si="7"/>
        <v>1.1869918699186992</v>
      </c>
      <c r="I20" s="7">
        <f t="shared" si="3"/>
        <v>6477</v>
      </c>
      <c r="J20" s="2">
        <v>285</v>
      </c>
      <c r="K20" s="36">
        <f t="shared" si="1"/>
        <v>4</v>
      </c>
      <c r="L20" s="7">
        <f t="shared" si="4"/>
        <v>-46</v>
      </c>
      <c r="M20" s="10">
        <f t="shared" si="5"/>
        <v>46</v>
      </c>
      <c r="N20" s="12">
        <f t="shared" si="6"/>
        <v>0</v>
      </c>
      <c r="P20" s="43">
        <f t="shared" si="9"/>
        <v>2.4050198189919844E-5</v>
      </c>
      <c r="Q20" s="42">
        <f t="shared" si="10"/>
        <v>0.53288140684832275</v>
      </c>
      <c r="R20" s="42">
        <f t="shared" si="11"/>
        <v>-165.47482247414956</v>
      </c>
      <c r="S20" s="12">
        <f t="shared" si="14"/>
        <v>306</v>
      </c>
      <c r="T20" s="7">
        <f t="shared" si="15"/>
        <v>285</v>
      </c>
      <c r="U20" s="2">
        <f t="shared" si="16"/>
        <v>21</v>
      </c>
      <c r="V20" s="122">
        <f t="shared" si="13"/>
        <v>7.3684210526315783E-2</v>
      </c>
      <c r="W20" s="25">
        <f t="shared" si="18"/>
        <v>18</v>
      </c>
      <c r="X20" s="92">
        <f t="shared" si="17"/>
        <v>6.3157894736842107E-2</v>
      </c>
    </row>
    <row r="21" spans="2:24" x14ac:dyDescent="0.25">
      <c r="B21" s="8">
        <v>17</v>
      </c>
      <c r="C21" s="16">
        <v>43908</v>
      </c>
      <c r="D21" s="8">
        <f t="shared" si="2"/>
        <v>341</v>
      </c>
      <c r="E21" s="3">
        <v>4</v>
      </c>
      <c r="F21" s="41">
        <v>4</v>
      </c>
      <c r="G21" s="111">
        <f t="shared" si="0"/>
        <v>1.2631973562501783E-4</v>
      </c>
      <c r="H21" s="68">
        <f t="shared" si="7"/>
        <v>1.1678082191780821</v>
      </c>
      <c r="I21" s="8">
        <f t="shared" si="3"/>
        <v>6427</v>
      </c>
      <c r="J21" s="3">
        <v>333</v>
      </c>
      <c r="K21" s="41">
        <f t="shared" si="1"/>
        <v>4</v>
      </c>
      <c r="L21" s="8">
        <f t="shared" si="4"/>
        <v>-50</v>
      </c>
      <c r="M21" s="9">
        <f t="shared" si="5"/>
        <v>48</v>
      </c>
      <c r="N21" s="11">
        <f t="shared" si="6"/>
        <v>0</v>
      </c>
      <c r="P21" s="90">
        <f t="shared" si="9"/>
        <v>2.4050198189919844E-5</v>
      </c>
      <c r="Q21" s="89">
        <f t="shared" si="10"/>
        <v>0.53288140684832275</v>
      </c>
      <c r="R21" s="89">
        <f t="shared" si="11"/>
        <v>-197.32353307586871</v>
      </c>
      <c r="S21" s="11">
        <f t="shared" si="14"/>
        <v>364</v>
      </c>
      <c r="T21" s="8">
        <f t="shared" si="15"/>
        <v>333</v>
      </c>
      <c r="U21" s="3">
        <f t="shared" si="16"/>
        <v>31</v>
      </c>
      <c r="V21" s="123">
        <f t="shared" si="13"/>
        <v>9.3093093093093091E-2</v>
      </c>
      <c r="W21" s="13">
        <f t="shared" si="18"/>
        <v>49</v>
      </c>
      <c r="X21" s="93">
        <f t="shared" si="17"/>
        <v>0.14714714714714713</v>
      </c>
    </row>
    <row r="22" spans="2:24" x14ac:dyDescent="0.25">
      <c r="B22" s="7">
        <v>18</v>
      </c>
      <c r="C22" s="17">
        <v>43909</v>
      </c>
      <c r="D22" s="7">
        <f t="shared" si="2"/>
        <v>453</v>
      </c>
      <c r="E22" s="2">
        <v>4</v>
      </c>
      <c r="F22" s="36">
        <v>5</v>
      </c>
      <c r="G22" s="112">
        <f t="shared" si="0"/>
        <v>1.6780891565434919E-4</v>
      </c>
      <c r="H22" s="69">
        <f t="shared" si="7"/>
        <v>1.3284457478005864</v>
      </c>
      <c r="I22" s="7">
        <f t="shared" si="3"/>
        <v>6314</v>
      </c>
      <c r="J22" s="2">
        <v>444</v>
      </c>
      <c r="K22" s="36">
        <f t="shared" si="1"/>
        <v>4</v>
      </c>
      <c r="L22" s="7">
        <f t="shared" si="4"/>
        <v>-113</v>
      </c>
      <c r="M22" s="10">
        <f t="shared" si="5"/>
        <v>111</v>
      </c>
      <c r="N22" s="12">
        <f t="shared" si="6"/>
        <v>0</v>
      </c>
      <c r="P22" s="43">
        <f t="shared" si="9"/>
        <v>2.4050198189919844E-5</v>
      </c>
      <c r="Q22" s="42">
        <f t="shared" si="10"/>
        <v>0.53292927441725646</v>
      </c>
      <c r="R22" s="42">
        <f t="shared" si="11"/>
        <v>-230.5569702254887</v>
      </c>
      <c r="S22" s="12">
        <f t="shared" si="14"/>
        <v>424</v>
      </c>
      <c r="T22" s="7">
        <f t="shared" si="15"/>
        <v>444</v>
      </c>
      <c r="U22" s="2">
        <f t="shared" si="16"/>
        <v>-20</v>
      </c>
      <c r="V22" s="122">
        <f t="shared" si="13"/>
        <v>-4.5045045045045043E-2</v>
      </c>
      <c r="W22" s="25">
        <f t="shared" si="18"/>
        <v>29</v>
      </c>
      <c r="X22" s="92">
        <f t="shared" si="17"/>
        <v>6.5315315315315314E-2</v>
      </c>
    </row>
    <row r="23" spans="2:24" x14ac:dyDescent="0.25">
      <c r="B23" s="8">
        <v>19</v>
      </c>
      <c r="C23" s="16">
        <v>43910</v>
      </c>
      <c r="D23" s="8">
        <f t="shared" si="2"/>
        <v>578</v>
      </c>
      <c r="E23" s="3">
        <v>5</v>
      </c>
      <c r="F23" s="41">
        <v>6</v>
      </c>
      <c r="G23" s="111">
        <f t="shared" si="0"/>
        <v>2.1411380407994224E-4</v>
      </c>
      <c r="H23" s="68">
        <f t="shared" si="7"/>
        <v>1.2759381898454747</v>
      </c>
      <c r="I23" s="8">
        <f t="shared" si="3"/>
        <v>6189</v>
      </c>
      <c r="J23" s="3">
        <v>567</v>
      </c>
      <c r="K23" s="41">
        <f t="shared" si="1"/>
        <v>5</v>
      </c>
      <c r="L23" s="8">
        <f t="shared" si="4"/>
        <v>-125</v>
      </c>
      <c r="M23" s="9">
        <f t="shared" si="5"/>
        <v>123</v>
      </c>
      <c r="N23" s="11">
        <f t="shared" si="6"/>
        <v>1</v>
      </c>
      <c r="P23" s="90">
        <f t="shared" si="9"/>
        <v>2.4050198189919844E-5</v>
      </c>
      <c r="Q23" s="89">
        <f t="shared" si="10"/>
        <v>0.53297714198619017</v>
      </c>
      <c r="R23" s="89">
        <f t="shared" si="11"/>
        <v>-307.40929363398493</v>
      </c>
      <c r="S23" s="11">
        <f t="shared" si="14"/>
        <v>562</v>
      </c>
      <c r="T23" s="8">
        <f t="shared" si="15"/>
        <v>567</v>
      </c>
      <c r="U23" s="3">
        <f t="shared" si="16"/>
        <v>-5</v>
      </c>
      <c r="V23" s="123">
        <f t="shared" si="13"/>
        <v>-8.8183421516754845E-3</v>
      </c>
      <c r="W23" s="13">
        <f t="shared" si="18"/>
        <v>24</v>
      </c>
      <c r="X23" s="93">
        <f t="shared" si="17"/>
        <v>4.2328042328042326E-2</v>
      </c>
    </row>
    <row r="24" spans="2:24" x14ac:dyDescent="0.25">
      <c r="B24" s="7">
        <v>20</v>
      </c>
      <c r="C24" s="17">
        <v>43911</v>
      </c>
      <c r="D24" s="7">
        <f t="shared" si="2"/>
        <v>739</v>
      </c>
      <c r="E24" s="2">
        <v>6</v>
      </c>
      <c r="F24" s="36">
        <v>12</v>
      </c>
      <c r="G24" s="112">
        <f t="shared" si="0"/>
        <v>2.7375450037210608E-4</v>
      </c>
      <c r="H24" s="69">
        <f t="shared" si="7"/>
        <v>1.2785467128027681</v>
      </c>
      <c r="I24" s="7">
        <f t="shared" si="3"/>
        <v>6023</v>
      </c>
      <c r="J24" s="2">
        <v>721</v>
      </c>
      <c r="K24" s="36">
        <f t="shared" si="1"/>
        <v>6</v>
      </c>
      <c r="L24" s="7">
        <f t="shared" si="4"/>
        <v>-166</v>
      </c>
      <c r="M24" s="10">
        <f t="shared" si="5"/>
        <v>154</v>
      </c>
      <c r="N24" s="12">
        <f t="shared" si="6"/>
        <v>1</v>
      </c>
      <c r="P24" s="43">
        <f t="shared" si="9"/>
        <v>2.4050198189919844E-5</v>
      </c>
      <c r="Q24" s="42">
        <f t="shared" si="10"/>
        <v>0.53303572325690107</v>
      </c>
      <c r="R24" s="42">
        <f t="shared" si="11"/>
        <v>-392.56997632988617</v>
      </c>
      <c r="S24" s="12">
        <f t="shared" si="14"/>
        <v>713</v>
      </c>
      <c r="T24" s="7">
        <f t="shared" si="15"/>
        <v>721</v>
      </c>
      <c r="U24" s="2">
        <f t="shared" si="16"/>
        <v>-8</v>
      </c>
      <c r="V24" s="122">
        <f t="shared" si="13"/>
        <v>-1.1095700416088766E-2</v>
      </c>
      <c r="W24" s="25">
        <f t="shared" si="18"/>
        <v>16</v>
      </c>
      <c r="X24" s="92">
        <f t="shared" si="17"/>
        <v>2.2191400832177532E-2</v>
      </c>
    </row>
    <row r="25" spans="2:24" x14ac:dyDescent="0.25">
      <c r="B25" s="8">
        <v>21</v>
      </c>
      <c r="C25" s="16">
        <v>43912</v>
      </c>
      <c r="D25" s="8">
        <f t="shared" si="2"/>
        <v>915</v>
      </c>
      <c r="E25" s="3">
        <v>16</v>
      </c>
      <c r="F25" s="26">
        <v>14</v>
      </c>
      <c r="G25" s="111">
        <f t="shared" si="0"/>
        <v>3.3895178327534111E-4</v>
      </c>
      <c r="H25" s="72">
        <f t="shared" si="7"/>
        <v>1.2381596752368065</v>
      </c>
      <c r="I25" s="18">
        <f t="shared" si="3"/>
        <v>5855</v>
      </c>
      <c r="J25" s="3">
        <v>885</v>
      </c>
      <c r="K25" s="41">
        <f t="shared" si="1"/>
        <v>16</v>
      </c>
      <c r="L25" s="95">
        <f t="shared" ref="L25" si="19">I25-I24</f>
        <v>-168</v>
      </c>
      <c r="M25" s="14">
        <f t="shared" ref="M25:M56" si="20">J25-J24</f>
        <v>164</v>
      </c>
      <c r="N25" s="15">
        <f t="shared" ref="N25" si="21">K25-K24</f>
        <v>10</v>
      </c>
      <c r="P25" s="90">
        <f t="shared" si="9"/>
        <v>2.4050198189919844E-5</v>
      </c>
      <c r="Q25" s="89">
        <f t="shared" si="10"/>
        <v>0.53333364237228076</v>
      </c>
      <c r="R25" s="89">
        <f t="shared" si="11"/>
        <v>-499.19392051825031</v>
      </c>
      <c r="S25" s="11">
        <f t="shared" si="14"/>
        <v>899</v>
      </c>
      <c r="T25" s="8">
        <f t="shared" si="15"/>
        <v>885</v>
      </c>
      <c r="U25" s="3">
        <f t="shared" si="16"/>
        <v>14</v>
      </c>
      <c r="V25" s="123">
        <f t="shared" si="13"/>
        <v>1.5819209039548022E-2</v>
      </c>
      <c r="W25" s="13">
        <f t="shared" si="18"/>
        <v>30</v>
      </c>
      <c r="X25" s="93">
        <f t="shared" si="17"/>
        <v>3.3898305084745763E-2</v>
      </c>
    </row>
    <row r="26" spans="2:24" ht="15.75" thickBot="1" x14ac:dyDescent="0.3">
      <c r="B26" s="60">
        <v>22</v>
      </c>
      <c r="C26" s="61">
        <v>43913</v>
      </c>
      <c r="D26" s="62">
        <f t="shared" si="2"/>
        <v>1208</v>
      </c>
      <c r="E26" s="63">
        <v>19</v>
      </c>
      <c r="F26" s="65">
        <v>19</v>
      </c>
      <c r="G26" s="115">
        <f t="shared" si="0"/>
        <v>4.474904417449312E-4</v>
      </c>
      <c r="H26" s="73">
        <f t="shared" si="7"/>
        <v>1.3202185792349728</v>
      </c>
      <c r="I26" s="64">
        <f t="shared" si="3"/>
        <v>5560</v>
      </c>
      <c r="J26" s="63">
        <v>1170</v>
      </c>
      <c r="K26" s="80">
        <f t="shared" si="1"/>
        <v>19</v>
      </c>
      <c r="L26" s="64">
        <f t="shared" ref="L26" si="22">I26-I25</f>
        <v>-295</v>
      </c>
      <c r="M26" s="63">
        <f t="shared" si="20"/>
        <v>285</v>
      </c>
      <c r="N26" s="65">
        <f t="shared" ref="N26" si="23">K26-K25</f>
        <v>3</v>
      </c>
      <c r="P26" s="66">
        <f t="shared" si="9"/>
        <v>2.4050198189919844E-5</v>
      </c>
      <c r="Q26" s="67">
        <f t="shared" si="10"/>
        <v>0.53353651452791973</v>
      </c>
      <c r="R26" s="67">
        <f t="shared" si="11"/>
        <v>-612.74149744611861</v>
      </c>
      <c r="S26" s="86">
        <f t="shared" si="14"/>
        <v>1094</v>
      </c>
      <c r="T26" s="30">
        <f t="shared" si="15"/>
        <v>1170</v>
      </c>
      <c r="U26" s="53">
        <f t="shared" si="16"/>
        <v>-76</v>
      </c>
      <c r="V26" s="127">
        <f t="shared" si="13"/>
        <v>-6.4957264957264962E-2</v>
      </c>
      <c r="W26" s="128">
        <f t="shared" si="18"/>
        <v>-46</v>
      </c>
      <c r="X26" s="129">
        <f t="shared" si="17"/>
        <v>-3.9316239316239315E-2</v>
      </c>
    </row>
    <row r="27" spans="2:24" x14ac:dyDescent="0.25">
      <c r="B27" s="32">
        <v>23</v>
      </c>
      <c r="C27" s="40">
        <v>43914</v>
      </c>
      <c r="D27" s="37">
        <f t="shared" ref="D27:D58" si="24">D26+IF(M27&gt;0,M27,0)</f>
        <v>1463</v>
      </c>
      <c r="E27" s="33">
        <f t="shared" ref="E27:E58" si="25">E26+IF(N27&gt;0,N27,0)</f>
        <v>25</v>
      </c>
      <c r="F27" s="35">
        <f>D27*(F$26/D$26)</f>
        <v>23.010761589403973</v>
      </c>
      <c r="G27" s="114">
        <f t="shared" si="0"/>
        <v>5.4195241413314103E-4</v>
      </c>
      <c r="H27" s="71">
        <f t="shared" si="7"/>
        <v>1.2110927152317881</v>
      </c>
      <c r="I27" s="76">
        <f t="shared" ref="I27:I58" si="26">INT((Z$4*K27+I26)/(1+Y$4*J27))</f>
        <v>5291</v>
      </c>
      <c r="J27" s="77">
        <f t="shared" ref="J27:J58" si="27">S27</f>
        <v>1425</v>
      </c>
      <c r="K27" s="78">
        <f t="shared" ref="K27:K58" si="28">INT((X$4*J27+K26)/(1+W$4+Z$4))</f>
        <v>25</v>
      </c>
      <c r="L27" s="37">
        <f t="shared" ref="L27:L58" si="29">I27-I26</f>
        <v>-269</v>
      </c>
      <c r="M27" s="34">
        <f t="shared" si="20"/>
        <v>255</v>
      </c>
      <c r="N27" s="35">
        <f t="shared" ref="N27:N58" si="30">K27-K26</f>
        <v>6</v>
      </c>
      <c r="P27" s="44">
        <f t="shared" si="9"/>
        <v>2.4050198189919844E-5</v>
      </c>
      <c r="Q27" s="45">
        <f t="shared" si="10"/>
        <v>0.53380799347791985</v>
      </c>
      <c r="R27" s="45">
        <f t="shared" si="11"/>
        <v>-810.0650305219873</v>
      </c>
      <c r="S27" s="130">
        <f>INT(((-Q27+SQRT((Q27^2)-(4*P27*R27)))/(2*P27)))</f>
        <v>1425</v>
      </c>
      <c r="T27" s="32">
        <v>1374</v>
      </c>
      <c r="U27" s="57">
        <f t="shared" si="16"/>
        <v>51</v>
      </c>
      <c r="V27" s="121">
        <f t="shared" si="13"/>
        <v>3.7117903930131008E-2</v>
      </c>
      <c r="W27" s="57">
        <f t="shared" si="18"/>
        <v>5</v>
      </c>
      <c r="X27" s="91">
        <f t="shared" si="17"/>
        <v>3.6390101892285298E-3</v>
      </c>
    </row>
    <row r="28" spans="2:24" x14ac:dyDescent="0.25">
      <c r="B28" s="7">
        <v>24</v>
      </c>
      <c r="C28" s="17">
        <v>43915</v>
      </c>
      <c r="D28" s="38">
        <f t="shared" si="24"/>
        <v>1752</v>
      </c>
      <c r="E28" s="4">
        <f t="shared" si="25"/>
        <v>33</v>
      </c>
      <c r="F28" s="24">
        <f t="shared" ref="F28:F91" si="31">D28*(F$26/D$26)</f>
        <v>27.556291390728479</v>
      </c>
      <c r="G28" s="112">
        <f t="shared" si="0"/>
        <v>6.4900931617311208E-4</v>
      </c>
      <c r="H28" s="69">
        <f t="shared" si="7"/>
        <v>1.1975393028024608</v>
      </c>
      <c r="I28" s="38">
        <f t="shared" si="26"/>
        <v>4985</v>
      </c>
      <c r="J28" s="25">
        <f t="shared" si="27"/>
        <v>1714</v>
      </c>
      <c r="K28" s="24">
        <f t="shared" si="28"/>
        <v>33</v>
      </c>
      <c r="L28" s="38">
        <f t="shared" si="29"/>
        <v>-306</v>
      </c>
      <c r="M28" s="25">
        <f t="shared" si="20"/>
        <v>289</v>
      </c>
      <c r="N28" s="24">
        <f t="shared" si="30"/>
        <v>8</v>
      </c>
      <c r="P28" s="43">
        <f t="shared" si="9"/>
        <v>2.4050198189919844E-5</v>
      </c>
      <c r="Q28" s="42">
        <f t="shared" si="10"/>
        <v>0.53420734867111896</v>
      </c>
      <c r="R28" s="42">
        <f t="shared" si="11"/>
        <v>-986.61766537934352</v>
      </c>
      <c r="S28" s="124">
        <f t="shared" ref="S28:S91" si="32">INT(((-Q28+SQRT((Q28^2)-(4*P28*R28)))/(2*P28)))</f>
        <v>1714</v>
      </c>
      <c r="T28" s="131">
        <v>1598</v>
      </c>
      <c r="U28" s="132">
        <f t="shared" ref="U28" si="33">S28-T28</f>
        <v>116</v>
      </c>
      <c r="V28" s="133">
        <f t="shared" ref="V28" si="34">U28/T28</f>
        <v>7.2590738423028781E-2</v>
      </c>
      <c r="W28" s="132">
        <f t="shared" ref="W28" si="35">W27+U28</f>
        <v>121</v>
      </c>
      <c r="X28" s="134">
        <f t="shared" si="17"/>
        <v>7.5719649561952443E-2</v>
      </c>
    </row>
    <row r="29" spans="2:24" x14ac:dyDescent="0.25">
      <c r="B29" s="8">
        <v>25</v>
      </c>
      <c r="C29" s="16">
        <v>43916</v>
      </c>
      <c r="D29" s="39">
        <f t="shared" si="24"/>
        <v>2071</v>
      </c>
      <c r="E29" s="22">
        <f t="shared" si="25"/>
        <v>44</v>
      </c>
      <c r="F29" s="23">
        <f t="shared" si="31"/>
        <v>32.573675496688743</v>
      </c>
      <c r="G29" s="111">
        <f t="shared" si="0"/>
        <v>7.6717939143522559E-4</v>
      </c>
      <c r="H29" s="68">
        <f t="shared" si="7"/>
        <v>1.1820776255707763</v>
      </c>
      <c r="I29" s="39">
        <f t="shared" si="26"/>
        <v>4644</v>
      </c>
      <c r="J29" s="13">
        <f t="shared" si="27"/>
        <v>2033</v>
      </c>
      <c r="K29" s="23">
        <f t="shared" si="28"/>
        <v>44</v>
      </c>
      <c r="L29" s="39">
        <f t="shared" si="29"/>
        <v>-341</v>
      </c>
      <c r="M29" s="13">
        <f t="shared" si="20"/>
        <v>319</v>
      </c>
      <c r="N29" s="23">
        <f t="shared" si="30"/>
        <v>11</v>
      </c>
      <c r="P29" s="90">
        <f t="shared" si="9"/>
        <v>2.4050198189919844E-5</v>
      </c>
      <c r="Q29" s="89">
        <f t="shared" si="10"/>
        <v>0.53469993262127302</v>
      </c>
      <c r="R29" s="89">
        <f t="shared" si="11"/>
        <v>-1186.7106515510138</v>
      </c>
      <c r="S29" s="125">
        <f t="shared" si="32"/>
        <v>2033</v>
      </c>
      <c r="T29" s="135">
        <v>1832</v>
      </c>
      <c r="U29" s="14">
        <f t="shared" ref="U29" si="36">S29-T29</f>
        <v>201</v>
      </c>
      <c r="V29" s="123">
        <f t="shared" ref="V29" si="37">U29/T29</f>
        <v>0.10971615720524018</v>
      </c>
      <c r="W29" s="14">
        <f t="shared" ref="W29" si="38">W28+U29</f>
        <v>322</v>
      </c>
      <c r="X29" s="93">
        <f t="shared" si="17"/>
        <v>0.17576419213973798</v>
      </c>
    </row>
    <row r="30" spans="2:24" x14ac:dyDescent="0.25">
      <c r="B30" s="7">
        <v>26</v>
      </c>
      <c r="C30" s="17">
        <v>43917</v>
      </c>
      <c r="D30" s="38">
        <f t="shared" si="24"/>
        <v>2413</v>
      </c>
      <c r="E30" s="4">
        <f t="shared" si="25"/>
        <v>59</v>
      </c>
      <c r="F30" s="24">
        <f t="shared" si="31"/>
        <v>37.952814569536422</v>
      </c>
      <c r="G30" s="112">
        <f t="shared" si="0"/>
        <v>8.9386956616764818E-4</v>
      </c>
      <c r="H30" s="69">
        <f t="shared" si="7"/>
        <v>1.165137614678899</v>
      </c>
      <c r="I30" s="38">
        <f t="shared" si="26"/>
        <v>4274</v>
      </c>
      <c r="J30" s="25">
        <f t="shared" si="27"/>
        <v>2375</v>
      </c>
      <c r="K30" s="24">
        <f t="shared" si="28"/>
        <v>59</v>
      </c>
      <c r="L30" s="38">
        <f t="shared" si="29"/>
        <v>-370</v>
      </c>
      <c r="M30" s="25">
        <f t="shared" si="20"/>
        <v>342</v>
      </c>
      <c r="N30" s="24">
        <f t="shared" si="30"/>
        <v>15</v>
      </c>
      <c r="P30" s="43">
        <f t="shared" si="9"/>
        <v>2.4050198189919844E-5</v>
      </c>
      <c r="Q30" s="42">
        <f t="shared" si="10"/>
        <v>0.53534432659909292</v>
      </c>
      <c r="R30" s="42">
        <f t="shared" si="11"/>
        <v>-1407.5745359411967</v>
      </c>
      <c r="S30" s="124">
        <f t="shared" si="32"/>
        <v>2375</v>
      </c>
      <c r="T30" s="136">
        <v>2211</v>
      </c>
      <c r="U30" s="126">
        <f t="shared" ref="U30" si="39">S30-T30</f>
        <v>164</v>
      </c>
      <c r="V30" s="122">
        <f t="shared" ref="V30" si="40">U30/T30</f>
        <v>7.41745816372682E-2</v>
      </c>
      <c r="W30" s="126">
        <f t="shared" ref="W30" si="41">W29+U30</f>
        <v>486</v>
      </c>
      <c r="X30" s="92">
        <f t="shared" si="17"/>
        <v>0.21981004070556309</v>
      </c>
    </row>
    <row r="31" spans="2:24" x14ac:dyDescent="0.25">
      <c r="B31" s="8">
        <v>27</v>
      </c>
      <c r="C31" s="52">
        <v>43918</v>
      </c>
      <c r="D31" s="39">
        <f t="shared" si="24"/>
        <v>2770</v>
      </c>
      <c r="E31" s="22">
        <f t="shared" si="25"/>
        <v>81</v>
      </c>
      <c r="F31" s="26">
        <f t="shared" si="31"/>
        <v>43.567880794701985</v>
      </c>
      <c r="G31" s="111">
        <f t="shared" si="0"/>
        <v>1.0261163275111418E-3</v>
      </c>
      <c r="H31" s="72">
        <f t="shared" si="7"/>
        <v>1.147948611686697</v>
      </c>
      <c r="I31" s="18">
        <f t="shared" si="26"/>
        <v>3882</v>
      </c>
      <c r="J31" s="22">
        <f t="shared" si="27"/>
        <v>2732</v>
      </c>
      <c r="K31" s="26">
        <f t="shared" si="28"/>
        <v>81</v>
      </c>
      <c r="L31" s="18">
        <f t="shared" si="29"/>
        <v>-392</v>
      </c>
      <c r="M31" s="22">
        <f t="shared" si="20"/>
        <v>357</v>
      </c>
      <c r="N31" s="26">
        <f t="shared" si="30"/>
        <v>22</v>
      </c>
      <c r="P31" s="90">
        <f t="shared" si="9"/>
        <v>2.4050198189919844E-5</v>
      </c>
      <c r="Q31" s="89">
        <f t="shared" si="10"/>
        <v>0.5361751780908226</v>
      </c>
      <c r="R31" s="89">
        <f t="shared" si="11"/>
        <v>-1644.3627756322392</v>
      </c>
      <c r="S31" s="125">
        <f t="shared" si="32"/>
        <v>2732</v>
      </c>
      <c r="T31" s="135">
        <v>2627</v>
      </c>
      <c r="U31" s="14">
        <f t="shared" ref="U31" si="42">S31-T31</f>
        <v>105</v>
      </c>
      <c r="V31" s="123">
        <f t="shared" ref="V31" si="43">U31/T31</f>
        <v>3.9969547011800534E-2</v>
      </c>
      <c r="W31" s="14">
        <f t="shared" ref="W31" si="44">W30+U31</f>
        <v>591</v>
      </c>
      <c r="X31" s="93">
        <f t="shared" si="17"/>
        <v>0.224971450323563</v>
      </c>
    </row>
    <row r="32" spans="2:24" x14ac:dyDescent="0.25">
      <c r="B32" s="7">
        <v>28</v>
      </c>
      <c r="C32" s="17">
        <v>43919</v>
      </c>
      <c r="D32" s="38">
        <f t="shared" si="24"/>
        <v>3130</v>
      </c>
      <c r="E32" s="4">
        <f t="shared" si="25"/>
        <v>112</v>
      </c>
      <c r="F32" s="24">
        <f t="shared" si="31"/>
        <v>49.230132450331126</v>
      </c>
      <c r="G32" s="112">
        <f t="shared" si="0"/>
        <v>1.1594744061768499E-3</v>
      </c>
      <c r="H32" s="69">
        <f t="shared" si="7"/>
        <v>1.1299638989169676</v>
      </c>
      <c r="I32" s="38">
        <f t="shared" si="26"/>
        <v>3475</v>
      </c>
      <c r="J32" s="25">
        <f t="shared" si="27"/>
        <v>3092</v>
      </c>
      <c r="K32" s="24">
        <f t="shared" si="28"/>
        <v>112</v>
      </c>
      <c r="L32" s="38">
        <f t="shared" si="29"/>
        <v>-407</v>
      </c>
      <c r="M32" s="25">
        <f t="shared" si="20"/>
        <v>360</v>
      </c>
      <c r="N32" s="24">
        <f t="shared" si="30"/>
        <v>31</v>
      </c>
      <c r="P32" s="43">
        <f t="shared" si="9"/>
        <v>2.4050198189919844E-5</v>
      </c>
      <c r="Q32" s="42">
        <f t="shared" si="10"/>
        <v>0.53724856198626036</v>
      </c>
      <c r="R32" s="42">
        <f t="shared" si="11"/>
        <v>-1891.536464432538</v>
      </c>
      <c r="S32" s="124">
        <f t="shared" si="32"/>
        <v>3092</v>
      </c>
      <c r="T32" s="136">
        <v>2925</v>
      </c>
      <c r="U32" s="126">
        <f t="shared" ref="U32" si="45">S32-T32</f>
        <v>167</v>
      </c>
      <c r="V32" s="122">
        <f t="shared" ref="V32" si="46">U32/T32</f>
        <v>5.7094017094017097E-2</v>
      </c>
      <c r="W32" s="126">
        <f t="shared" ref="W32" si="47">W31+U32</f>
        <v>758</v>
      </c>
      <c r="X32" s="92">
        <f t="shared" si="17"/>
        <v>0.25914529914529916</v>
      </c>
    </row>
    <row r="33" spans="2:24" x14ac:dyDescent="0.25">
      <c r="B33" s="8">
        <v>29</v>
      </c>
      <c r="C33" s="16">
        <v>43920</v>
      </c>
      <c r="D33" s="39">
        <f t="shared" si="24"/>
        <v>3482</v>
      </c>
      <c r="E33" s="22">
        <f t="shared" si="25"/>
        <v>156</v>
      </c>
      <c r="F33" s="26">
        <f t="shared" si="31"/>
        <v>54.766556291390728</v>
      </c>
      <c r="G33" s="111">
        <f t="shared" si="0"/>
        <v>1.2898689719833198E-3</v>
      </c>
      <c r="H33" s="72">
        <f t="shared" si="7"/>
        <v>1.1124600638977635</v>
      </c>
      <c r="I33" s="18">
        <f t="shared" si="26"/>
        <v>3062</v>
      </c>
      <c r="J33" s="22">
        <f t="shared" si="27"/>
        <v>3444</v>
      </c>
      <c r="K33" s="26">
        <f t="shared" si="28"/>
        <v>156</v>
      </c>
      <c r="L33" s="18">
        <f t="shared" si="29"/>
        <v>-413</v>
      </c>
      <c r="M33" s="22">
        <f t="shared" si="20"/>
        <v>352</v>
      </c>
      <c r="N33" s="26">
        <f t="shared" si="30"/>
        <v>44</v>
      </c>
      <c r="P33" s="90">
        <f t="shared" si="9"/>
        <v>2.4050198189919844E-5</v>
      </c>
      <c r="Q33" s="89">
        <f t="shared" si="10"/>
        <v>0.53870557461129509</v>
      </c>
      <c r="R33" s="89">
        <f t="shared" si="11"/>
        <v>-2140.7872430546877</v>
      </c>
      <c r="S33" s="125">
        <f t="shared" si="32"/>
        <v>3444</v>
      </c>
      <c r="T33" s="135">
        <v>3476</v>
      </c>
      <c r="U33" s="14">
        <f t="shared" ref="U33:U36" si="48">S33-T33</f>
        <v>-32</v>
      </c>
      <c r="V33" s="123">
        <f t="shared" ref="V33:V36" si="49">U33/T33</f>
        <v>-9.2059838895281933E-3</v>
      </c>
      <c r="W33" s="14">
        <f t="shared" ref="W33:W35" si="50">W32+U33</f>
        <v>726</v>
      </c>
      <c r="X33" s="93">
        <f t="shared" si="17"/>
        <v>0.20886075949367089</v>
      </c>
    </row>
    <row r="34" spans="2:24" x14ac:dyDescent="0.25">
      <c r="B34" s="7">
        <v>30</v>
      </c>
      <c r="C34" s="17">
        <v>43921</v>
      </c>
      <c r="D34" s="38">
        <f t="shared" si="24"/>
        <v>3814</v>
      </c>
      <c r="E34" s="4">
        <f t="shared" si="25"/>
        <v>219</v>
      </c>
      <c r="F34" s="24">
        <f t="shared" si="31"/>
        <v>59.98841059602649</v>
      </c>
      <c r="G34" s="112">
        <f t="shared" si="0"/>
        <v>1.4128547556416949E-3</v>
      </c>
      <c r="H34" s="69">
        <f t="shared" si="7"/>
        <v>1.0953475014359564</v>
      </c>
      <c r="I34" s="38">
        <f t="shared" si="26"/>
        <v>2648</v>
      </c>
      <c r="J34" s="4">
        <f t="shared" si="27"/>
        <v>3776</v>
      </c>
      <c r="K34" s="24">
        <f t="shared" si="28"/>
        <v>219</v>
      </c>
      <c r="L34" s="38">
        <f t="shared" si="29"/>
        <v>-414</v>
      </c>
      <c r="M34" s="4">
        <f t="shared" si="20"/>
        <v>332</v>
      </c>
      <c r="N34" s="24">
        <f t="shared" si="30"/>
        <v>63</v>
      </c>
      <c r="P34" s="43">
        <f t="shared" si="9"/>
        <v>2.4050198189919844E-5</v>
      </c>
      <c r="Q34" s="42">
        <f t="shared" si="10"/>
        <v>0.54063693834196891</v>
      </c>
      <c r="R34" s="42">
        <f t="shared" si="11"/>
        <v>-2384.4991154852346</v>
      </c>
      <c r="S34" s="124">
        <f t="shared" si="32"/>
        <v>3776</v>
      </c>
      <c r="T34" s="136">
        <v>3758</v>
      </c>
      <c r="U34" s="126">
        <f t="shared" si="48"/>
        <v>18</v>
      </c>
      <c r="V34" s="122">
        <f t="shared" si="49"/>
        <v>4.7897817988291642E-3</v>
      </c>
      <c r="W34" s="126">
        <f t="shared" si="50"/>
        <v>744</v>
      </c>
      <c r="X34" s="92">
        <f t="shared" si="17"/>
        <v>0.19797764768493881</v>
      </c>
    </row>
    <row r="35" spans="2:24" x14ac:dyDescent="0.25">
      <c r="B35" s="8">
        <v>31</v>
      </c>
      <c r="C35" s="16">
        <v>43922</v>
      </c>
      <c r="D35" s="39">
        <f t="shared" si="24"/>
        <v>4114</v>
      </c>
      <c r="E35" s="22">
        <f t="shared" si="25"/>
        <v>310</v>
      </c>
      <c r="F35" s="26">
        <f t="shared" si="31"/>
        <v>64.706953642384107</v>
      </c>
      <c r="G35" s="111">
        <f t="shared" si="0"/>
        <v>1.5239864878631184E-3</v>
      </c>
      <c r="H35" s="72">
        <f t="shared" si="7"/>
        <v>1.0786575773466178</v>
      </c>
      <c r="I35" s="39">
        <f t="shared" si="26"/>
        <v>2236</v>
      </c>
      <c r="J35" s="13">
        <f t="shared" si="27"/>
        <v>4076</v>
      </c>
      <c r="K35" s="23">
        <f t="shared" si="28"/>
        <v>310</v>
      </c>
      <c r="L35" s="39">
        <f t="shared" si="29"/>
        <v>-412</v>
      </c>
      <c r="M35" s="13">
        <f t="shared" si="20"/>
        <v>300</v>
      </c>
      <c r="N35" s="23">
        <f t="shared" si="30"/>
        <v>91</v>
      </c>
      <c r="P35" s="90">
        <f t="shared" si="9"/>
        <v>2.4050198189919844E-5</v>
      </c>
      <c r="Q35" s="89">
        <f t="shared" si="10"/>
        <v>0.54327447188021283</v>
      </c>
      <c r="R35" s="89">
        <f t="shared" si="11"/>
        <v>-2614.3637224367726</v>
      </c>
      <c r="S35" s="125">
        <f t="shared" si="32"/>
        <v>4076</v>
      </c>
      <c r="T35" s="135">
        <v>4058</v>
      </c>
      <c r="U35" s="14">
        <f t="shared" si="48"/>
        <v>18</v>
      </c>
      <c r="V35" s="123">
        <f t="shared" si="49"/>
        <v>4.4356826022671266E-3</v>
      </c>
      <c r="W35" s="14">
        <f t="shared" si="50"/>
        <v>762</v>
      </c>
      <c r="X35" s="93">
        <f>W35/T35</f>
        <v>0.1877772301626417</v>
      </c>
    </row>
    <row r="36" spans="2:24" x14ac:dyDescent="0.25">
      <c r="B36" s="7">
        <v>32</v>
      </c>
      <c r="C36" s="17">
        <v>43923</v>
      </c>
      <c r="D36" s="38">
        <f t="shared" si="24"/>
        <v>4371</v>
      </c>
      <c r="E36" s="4">
        <f t="shared" si="25"/>
        <v>441</v>
      </c>
      <c r="F36" s="24">
        <f t="shared" si="31"/>
        <v>68.749172185430467</v>
      </c>
      <c r="G36" s="112">
        <f t="shared" ref="G36:G67" si="51">D36/U$3</f>
        <v>1.6191893384661375E-3</v>
      </c>
      <c r="H36" s="69">
        <f t="shared" si="7"/>
        <v>1.0624696159455518</v>
      </c>
      <c r="I36" s="38">
        <f t="shared" si="26"/>
        <v>1825</v>
      </c>
      <c r="J36" s="25">
        <f t="shared" si="27"/>
        <v>4333</v>
      </c>
      <c r="K36" s="24">
        <f t="shared" si="28"/>
        <v>441</v>
      </c>
      <c r="L36" s="38">
        <f t="shared" si="29"/>
        <v>-411</v>
      </c>
      <c r="M36" s="25">
        <f t="shared" si="20"/>
        <v>257</v>
      </c>
      <c r="N36" s="24">
        <f t="shared" si="30"/>
        <v>131</v>
      </c>
      <c r="P36" s="43">
        <f t="shared" si="9"/>
        <v>2.4050198189919844E-5</v>
      </c>
      <c r="Q36" s="42">
        <f t="shared" si="10"/>
        <v>0.54693000260222324</v>
      </c>
      <c r="R36" s="42">
        <f t="shared" si="11"/>
        <v>-2822.0727046218976</v>
      </c>
      <c r="S36" s="124">
        <f t="shared" si="32"/>
        <v>4333</v>
      </c>
      <c r="T36" s="136">
        <v>4379</v>
      </c>
      <c r="U36" s="126">
        <f t="shared" ref="U36" si="52">S36-T36</f>
        <v>-46</v>
      </c>
      <c r="V36" s="122">
        <f t="shared" ref="V36" si="53">U36/T36</f>
        <v>-1.0504681434117378E-2</v>
      </c>
      <c r="W36" s="126">
        <f t="shared" ref="W36" si="54">W35+U36</f>
        <v>716</v>
      </c>
      <c r="X36" s="92">
        <f>W36/T36</f>
        <v>0.16350765014843571</v>
      </c>
    </row>
    <row r="37" spans="2:24" x14ac:dyDescent="0.25">
      <c r="B37" s="8">
        <v>33</v>
      </c>
      <c r="C37" s="16">
        <v>43924</v>
      </c>
      <c r="D37" s="39">
        <f t="shared" si="24"/>
        <v>4575</v>
      </c>
      <c r="E37" s="22">
        <f t="shared" si="25"/>
        <v>630</v>
      </c>
      <c r="F37" s="26">
        <f t="shared" si="31"/>
        <v>71.95778145695364</v>
      </c>
      <c r="G37" s="111">
        <f t="shared" si="51"/>
        <v>1.6947589163767054E-3</v>
      </c>
      <c r="H37" s="72">
        <f t="shared" si="7"/>
        <v>1.0466712422786548</v>
      </c>
      <c r="I37" s="39">
        <f t="shared" si="26"/>
        <v>1408</v>
      </c>
      <c r="J37" s="13">
        <f t="shared" si="27"/>
        <v>4537</v>
      </c>
      <c r="K37" s="23">
        <f t="shared" si="28"/>
        <v>630</v>
      </c>
      <c r="L37" s="39">
        <f t="shared" si="29"/>
        <v>-417</v>
      </c>
      <c r="M37" s="13">
        <f t="shared" si="20"/>
        <v>204</v>
      </c>
      <c r="N37" s="23">
        <f t="shared" si="30"/>
        <v>189</v>
      </c>
      <c r="P37" s="90">
        <f t="shared" si="9"/>
        <v>2.4050198189919844E-5</v>
      </c>
      <c r="Q37" s="89">
        <f t="shared" si="10"/>
        <v>0.55201930034292823</v>
      </c>
      <c r="R37" s="89">
        <f t="shared" si="11"/>
        <v>-3000.0100660271546</v>
      </c>
      <c r="S37" s="125">
        <f t="shared" si="32"/>
        <v>4537</v>
      </c>
      <c r="T37" s="135"/>
      <c r="U37" s="14"/>
      <c r="V37" s="123"/>
      <c r="W37" s="14"/>
      <c r="X37" s="93"/>
    </row>
    <row r="38" spans="2:24" x14ac:dyDescent="0.25">
      <c r="B38" s="7">
        <v>34</v>
      </c>
      <c r="C38" s="17">
        <v>43925</v>
      </c>
      <c r="D38" s="38">
        <f t="shared" si="24"/>
        <v>4715</v>
      </c>
      <c r="E38" s="4">
        <f t="shared" si="25"/>
        <v>902</v>
      </c>
      <c r="F38" s="24">
        <f t="shared" si="31"/>
        <v>74.159768211920536</v>
      </c>
      <c r="G38" s="112">
        <f t="shared" si="51"/>
        <v>1.7466203914133698E-3</v>
      </c>
      <c r="H38" s="69">
        <f t="shared" si="7"/>
        <v>1.0306010928961749</v>
      </c>
      <c r="I38" s="38">
        <f t="shared" si="26"/>
        <v>971</v>
      </c>
      <c r="J38" s="25">
        <f t="shared" si="27"/>
        <v>4677</v>
      </c>
      <c r="K38" s="24">
        <f t="shared" si="28"/>
        <v>902</v>
      </c>
      <c r="L38" s="38">
        <f t="shared" si="29"/>
        <v>-437</v>
      </c>
      <c r="M38" s="25">
        <f t="shared" si="20"/>
        <v>140</v>
      </c>
      <c r="N38" s="24">
        <f t="shared" si="30"/>
        <v>272</v>
      </c>
      <c r="P38" s="43">
        <f t="shared" si="9"/>
        <v>2.4050198189919844E-5</v>
      </c>
      <c r="Q38" s="42">
        <f t="shared" si="10"/>
        <v>0.5591420860702534</v>
      </c>
      <c r="R38" s="42">
        <f t="shared" si="11"/>
        <v>-3141.2521739130398</v>
      </c>
      <c r="S38" s="124">
        <f t="shared" si="32"/>
        <v>4677</v>
      </c>
      <c r="T38" s="136"/>
      <c r="U38" s="126"/>
      <c r="V38" s="122"/>
      <c r="W38" s="126"/>
      <c r="X38" s="92"/>
    </row>
    <row r="39" spans="2:24" x14ac:dyDescent="0.25">
      <c r="B39" s="8">
        <v>35</v>
      </c>
      <c r="C39" s="16">
        <v>43926</v>
      </c>
      <c r="D39" s="39">
        <f t="shared" si="24"/>
        <v>4777</v>
      </c>
      <c r="E39" s="22">
        <f t="shared" si="25"/>
        <v>1295</v>
      </c>
      <c r="F39" s="26">
        <f t="shared" si="31"/>
        <v>75.134933774834437</v>
      </c>
      <c r="G39" s="111">
        <f t="shared" si="51"/>
        <v>1.7695876160724639E-3</v>
      </c>
      <c r="H39" s="72">
        <f t="shared" si="7"/>
        <v>1.0131495227995759</v>
      </c>
      <c r="I39" s="18">
        <f t="shared" si="26"/>
        <v>489</v>
      </c>
      <c r="J39" s="22">
        <f t="shared" si="27"/>
        <v>4739</v>
      </c>
      <c r="K39" s="26">
        <f t="shared" si="28"/>
        <v>1295</v>
      </c>
      <c r="L39" s="18">
        <f t="shared" si="29"/>
        <v>-482</v>
      </c>
      <c r="M39" s="22">
        <f t="shared" si="20"/>
        <v>62</v>
      </c>
      <c r="N39" s="26">
        <f t="shared" si="30"/>
        <v>393</v>
      </c>
      <c r="P39" s="90">
        <f t="shared" si="9"/>
        <v>2.4050198189919844E-5</v>
      </c>
      <c r="Q39" s="89">
        <f t="shared" si="10"/>
        <v>0.56916454694029939</v>
      </c>
      <c r="R39" s="89">
        <f t="shared" si="11"/>
        <v>-3238.1830322660981</v>
      </c>
      <c r="S39" s="125">
        <f t="shared" si="32"/>
        <v>4739</v>
      </c>
      <c r="T39" s="135"/>
      <c r="U39" s="14"/>
      <c r="V39" s="123"/>
      <c r="W39" s="14"/>
      <c r="X39" s="93"/>
    </row>
    <row r="40" spans="2:24" x14ac:dyDescent="0.25">
      <c r="B40" s="7">
        <v>36</v>
      </c>
      <c r="C40" s="17">
        <v>43927</v>
      </c>
      <c r="D40" s="38">
        <f t="shared" si="24"/>
        <v>4777</v>
      </c>
      <c r="E40" s="4">
        <f t="shared" si="25"/>
        <v>1863</v>
      </c>
      <c r="F40" s="24">
        <f t="shared" si="31"/>
        <v>75.134933774834437</v>
      </c>
      <c r="G40" s="112">
        <f t="shared" si="51"/>
        <v>1.7695876160724639E-3</v>
      </c>
      <c r="H40" s="69">
        <f t="shared" ref="H40:H71" si="55">D40/D39</f>
        <v>1</v>
      </c>
      <c r="I40" s="38">
        <f t="shared" si="26"/>
        <v>-77</v>
      </c>
      <c r="J40" s="25">
        <f t="shared" si="27"/>
        <v>4709</v>
      </c>
      <c r="K40" s="24">
        <f t="shared" si="28"/>
        <v>1863</v>
      </c>
      <c r="L40" s="38">
        <f t="shared" si="29"/>
        <v>-566</v>
      </c>
      <c r="M40" s="25">
        <f t="shared" si="20"/>
        <v>-30</v>
      </c>
      <c r="N40" s="24">
        <f t="shared" si="30"/>
        <v>568</v>
      </c>
      <c r="P40" s="43">
        <f t="shared" si="9"/>
        <v>2.4050198189919844E-5</v>
      </c>
      <c r="Q40" s="42">
        <f t="shared" si="10"/>
        <v>0.58342722121480572</v>
      </c>
      <c r="R40" s="42">
        <f t="shared" si="11"/>
        <v>-3281.1095552510237</v>
      </c>
      <c r="S40" s="124">
        <f t="shared" si="32"/>
        <v>4709</v>
      </c>
      <c r="T40" s="136"/>
      <c r="U40" s="126"/>
      <c r="V40" s="122"/>
      <c r="W40" s="126"/>
      <c r="X40" s="92"/>
    </row>
    <row r="41" spans="2:24" x14ac:dyDescent="0.25">
      <c r="B41" s="8">
        <v>37</v>
      </c>
      <c r="C41" s="16">
        <v>43928</v>
      </c>
      <c r="D41" s="39">
        <f t="shared" si="24"/>
        <v>4777</v>
      </c>
      <c r="E41" s="22">
        <f t="shared" si="25"/>
        <v>2683</v>
      </c>
      <c r="F41" s="26">
        <f t="shared" si="31"/>
        <v>75.134933774834437</v>
      </c>
      <c r="G41" s="111">
        <f t="shared" si="51"/>
        <v>1.7695876160724639E-3</v>
      </c>
      <c r="H41" s="72">
        <f t="shared" si="55"/>
        <v>1</v>
      </c>
      <c r="I41" s="18">
        <f t="shared" si="26"/>
        <v>-785</v>
      </c>
      <c r="J41" s="22">
        <f t="shared" si="27"/>
        <v>4568</v>
      </c>
      <c r="K41" s="26">
        <f t="shared" si="28"/>
        <v>2683</v>
      </c>
      <c r="L41" s="18">
        <f t="shared" si="29"/>
        <v>-708</v>
      </c>
      <c r="M41" s="22">
        <f t="shared" si="20"/>
        <v>-141</v>
      </c>
      <c r="N41" s="26">
        <f t="shared" si="30"/>
        <v>820</v>
      </c>
      <c r="P41" s="90">
        <f t="shared" si="9"/>
        <v>2.4050198189919844E-5</v>
      </c>
      <c r="Q41" s="89">
        <f t="shared" si="10"/>
        <v>0.60377713936648292</v>
      </c>
      <c r="R41" s="89">
        <f t="shared" si="11"/>
        <v>-3260.3386570325115</v>
      </c>
      <c r="S41" s="125">
        <f t="shared" si="32"/>
        <v>4568</v>
      </c>
      <c r="T41" s="135"/>
      <c r="U41" s="14"/>
      <c r="V41" s="123"/>
      <c r="W41" s="14"/>
      <c r="X41" s="93"/>
    </row>
    <row r="42" spans="2:24" x14ac:dyDescent="0.25">
      <c r="B42" s="7">
        <v>38</v>
      </c>
      <c r="C42" s="17">
        <v>43929</v>
      </c>
      <c r="D42" s="38">
        <f t="shared" si="24"/>
        <v>4777</v>
      </c>
      <c r="E42" s="4">
        <f t="shared" si="25"/>
        <v>3868</v>
      </c>
      <c r="F42" s="24">
        <f t="shared" si="31"/>
        <v>75.134933774834437</v>
      </c>
      <c r="G42" s="112">
        <f t="shared" si="51"/>
        <v>1.7695876160724639E-3</v>
      </c>
      <c r="H42" s="69">
        <f t="shared" si="55"/>
        <v>1</v>
      </c>
      <c r="I42" s="38">
        <f t="shared" si="26"/>
        <v>-1728</v>
      </c>
      <c r="J42" s="25">
        <f t="shared" si="27"/>
        <v>4295</v>
      </c>
      <c r="K42" s="24">
        <f t="shared" si="28"/>
        <v>3868</v>
      </c>
      <c r="L42" s="38">
        <f t="shared" si="29"/>
        <v>-943</v>
      </c>
      <c r="M42" s="25">
        <f t="shared" si="20"/>
        <v>-273</v>
      </c>
      <c r="N42" s="24">
        <f t="shared" si="30"/>
        <v>1185</v>
      </c>
      <c r="P42" s="43">
        <f t="shared" si="9"/>
        <v>2.4050198189919844E-5</v>
      </c>
      <c r="Q42" s="42">
        <f t="shared" si="10"/>
        <v>0.63288215783612056</v>
      </c>
      <c r="R42" s="42">
        <f t="shared" si="11"/>
        <v>-3162.7154354055028</v>
      </c>
      <c r="S42" s="124">
        <f t="shared" si="32"/>
        <v>4295</v>
      </c>
      <c r="T42" s="136"/>
      <c r="U42" s="126"/>
      <c r="V42" s="122"/>
      <c r="W42" s="126"/>
      <c r="X42" s="92"/>
    </row>
    <row r="43" spans="2:24" x14ac:dyDescent="0.25">
      <c r="B43" s="8">
        <v>39</v>
      </c>
      <c r="C43" s="16">
        <v>43930</v>
      </c>
      <c r="D43" s="39">
        <f t="shared" si="24"/>
        <v>4777</v>
      </c>
      <c r="E43" s="22">
        <f t="shared" si="25"/>
        <v>5580</v>
      </c>
      <c r="F43" s="26">
        <f t="shared" si="31"/>
        <v>75.134933774834437</v>
      </c>
      <c r="G43" s="111">
        <f t="shared" si="51"/>
        <v>1.7695876160724639E-3</v>
      </c>
      <c r="H43" s="72">
        <f t="shared" si="55"/>
        <v>1</v>
      </c>
      <c r="I43" s="18">
        <f t="shared" si="26"/>
        <v>-3050</v>
      </c>
      <c r="J43" s="22">
        <f t="shared" si="27"/>
        <v>3872</v>
      </c>
      <c r="K43" s="26">
        <f t="shared" si="28"/>
        <v>5580</v>
      </c>
      <c r="L43" s="18">
        <f t="shared" si="29"/>
        <v>-1322</v>
      </c>
      <c r="M43" s="22">
        <f t="shared" si="20"/>
        <v>-423</v>
      </c>
      <c r="N43" s="26">
        <f t="shared" si="30"/>
        <v>1712</v>
      </c>
      <c r="P43" s="90">
        <f t="shared" si="9"/>
        <v>2.4050198189919844E-5</v>
      </c>
      <c r="Q43" s="89">
        <f t="shared" si="10"/>
        <v>0.67468137635376024</v>
      </c>
      <c r="R43" s="89">
        <f t="shared" si="11"/>
        <v>-2973.7002616170389</v>
      </c>
      <c r="S43" s="125">
        <f t="shared" si="32"/>
        <v>3872</v>
      </c>
      <c r="T43" s="135"/>
      <c r="U43" s="14"/>
      <c r="V43" s="123"/>
      <c r="W43" s="14"/>
      <c r="X43" s="93"/>
    </row>
    <row r="44" spans="2:24" x14ac:dyDescent="0.25">
      <c r="B44" s="7">
        <v>40</v>
      </c>
      <c r="C44" s="52">
        <v>43931</v>
      </c>
      <c r="D44" s="38">
        <f t="shared" si="24"/>
        <v>4777</v>
      </c>
      <c r="E44" s="4">
        <f t="shared" si="25"/>
        <v>8054</v>
      </c>
      <c r="F44" s="24">
        <f t="shared" si="31"/>
        <v>75.134933774834437</v>
      </c>
      <c r="G44" s="112">
        <f t="shared" si="51"/>
        <v>1.7695876160724639E-3</v>
      </c>
      <c r="H44" s="69">
        <f t="shared" si="55"/>
        <v>1</v>
      </c>
      <c r="I44" s="38">
        <f t="shared" si="26"/>
        <v>-4980</v>
      </c>
      <c r="J44" s="25">
        <f t="shared" si="27"/>
        <v>3293</v>
      </c>
      <c r="K44" s="24">
        <f t="shared" si="28"/>
        <v>8054</v>
      </c>
      <c r="L44" s="38">
        <f t="shared" si="29"/>
        <v>-1930</v>
      </c>
      <c r="M44" s="25">
        <f t="shared" si="20"/>
        <v>-579</v>
      </c>
      <c r="N44" s="24">
        <f t="shared" si="30"/>
        <v>2474</v>
      </c>
      <c r="P44" s="43">
        <f t="shared" si="9"/>
        <v>2.4050198189919844E-5</v>
      </c>
      <c r="Q44" s="42">
        <f t="shared" si="10"/>
        <v>0.73478768769093339</v>
      </c>
      <c r="R44" s="42">
        <f t="shared" si="11"/>
        <v>-2680.8305967360129</v>
      </c>
      <c r="S44" s="124">
        <f t="shared" si="32"/>
        <v>3293</v>
      </c>
      <c r="T44" s="136"/>
      <c r="U44" s="126"/>
      <c r="V44" s="122"/>
      <c r="W44" s="126"/>
      <c r="X44" s="92"/>
    </row>
    <row r="45" spans="2:24" x14ac:dyDescent="0.25">
      <c r="B45" s="8">
        <v>41</v>
      </c>
      <c r="C45" s="16">
        <v>43932</v>
      </c>
      <c r="D45" s="39">
        <f t="shared" si="24"/>
        <v>4777</v>
      </c>
      <c r="E45" s="22">
        <f t="shared" si="25"/>
        <v>11628</v>
      </c>
      <c r="F45" s="26">
        <f t="shared" si="31"/>
        <v>75.134933774834437</v>
      </c>
      <c r="G45" s="111">
        <f t="shared" si="51"/>
        <v>1.7695876160724639E-3</v>
      </c>
      <c r="H45" s="72">
        <f t="shared" si="55"/>
        <v>1</v>
      </c>
      <c r="I45" s="39">
        <f t="shared" si="26"/>
        <v>-7881</v>
      </c>
      <c r="J45" s="13">
        <f t="shared" si="27"/>
        <v>2580</v>
      </c>
      <c r="K45" s="23">
        <f t="shared" si="28"/>
        <v>11628</v>
      </c>
      <c r="L45" s="39">
        <f t="shared" si="29"/>
        <v>-2901</v>
      </c>
      <c r="M45" s="13">
        <f t="shared" si="20"/>
        <v>-713</v>
      </c>
      <c r="N45" s="23">
        <f t="shared" si="30"/>
        <v>3574</v>
      </c>
      <c r="P45" s="90">
        <f t="shared" si="9"/>
        <v>2.4050198189919844E-5</v>
      </c>
      <c r="Q45" s="89">
        <f t="shared" si="10"/>
        <v>0.82134325111498541</v>
      </c>
      <c r="R45" s="89">
        <f t="shared" si="11"/>
        <v>-2279.9522611187217</v>
      </c>
      <c r="S45" s="125">
        <f t="shared" si="32"/>
        <v>2580</v>
      </c>
      <c r="T45" s="135"/>
      <c r="U45" s="14"/>
      <c r="V45" s="123"/>
      <c r="W45" s="14"/>
      <c r="X45" s="93"/>
    </row>
    <row r="46" spans="2:24" x14ac:dyDescent="0.25">
      <c r="B46" s="7">
        <v>42</v>
      </c>
      <c r="C46" s="17">
        <v>43933</v>
      </c>
      <c r="D46" s="38">
        <f t="shared" si="24"/>
        <v>4777</v>
      </c>
      <c r="E46" s="4">
        <f t="shared" si="25"/>
        <v>16791</v>
      </c>
      <c r="F46" s="24">
        <f t="shared" si="31"/>
        <v>75.134933774834437</v>
      </c>
      <c r="G46" s="112">
        <f t="shared" si="51"/>
        <v>1.7695876160724639E-3</v>
      </c>
      <c r="H46" s="69">
        <f t="shared" si="55"/>
        <v>1</v>
      </c>
      <c r="I46" s="38">
        <f t="shared" si="26"/>
        <v>-12317</v>
      </c>
      <c r="J46" s="25">
        <f t="shared" si="27"/>
        <v>1805</v>
      </c>
      <c r="K46" s="24">
        <f t="shared" si="28"/>
        <v>16791</v>
      </c>
      <c r="L46" s="38">
        <f t="shared" si="29"/>
        <v>-4436</v>
      </c>
      <c r="M46" s="25">
        <f t="shared" si="20"/>
        <v>-775</v>
      </c>
      <c r="N46" s="24">
        <f t="shared" si="30"/>
        <v>5163</v>
      </c>
      <c r="P46" s="43">
        <f t="shared" si="9"/>
        <v>2.4050198189919844E-5</v>
      </c>
      <c r="Q46" s="42">
        <f t="shared" si="10"/>
        <v>0.94613071832979645</v>
      </c>
      <c r="R46" s="42">
        <f t="shared" si="11"/>
        <v>-1786.2972467920747</v>
      </c>
      <c r="S46" s="124">
        <f t="shared" si="32"/>
        <v>1805</v>
      </c>
      <c r="T46" s="136"/>
      <c r="U46" s="126"/>
      <c r="V46" s="122"/>
      <c r="W46" s="126"/>
      <c r="X46" s="92"/>
    </row>
    <row r="47" spans="2:24" x14ac:dyDescent="0.25">
      <c r="B47" s="8">
        <v>43</v>
      </c>
      <c r="C47" s="16">
        <v>43934</v>
      </c>
      <c r="D47" s="39">
        <f t="shared" si="24"/>
        <v>4777</v>
      </c>
      <c r="E47" s="22">
        <f t="shared" si="25"/>
        <v>24250</v>
      </c>
      <c r="F47" s="26">
        <f t="shared" si="31"/>
        <v>75.134933774834437</v>
      </c>
      <c r="G47" s="111">
        <f t="shared" si="51"/>
        <v>1.7695876160724639E-3</v>
      </c>
      <c r="H47" s="72">
        <f t="shared" si="55"/>
        <v>1</v>
      </c>
      <c r="I47" s="39">
        <f t="shared" si="26"/>
        <v>-19117</v>
      </c>
      <c r="J47" s="13">
        <f t="shared" si="27"/>
        <v>1084</v>
      </c>
      <c r="K47" s="23">
        <f t="shared" si="28"/>
        <v>24250</v>
      </c>
      <c r="L47" s="39">
        <f t="shared" si="29"/>
        <v>-6800</v>
      </c>
      <c r="M47" s="13">
        <f t="shared" si="20"/>
        <v>-721</v>
      </c>
      <c r="N47" s="23">
        <f t="shared" si="30"/>
        <v>7459</v>
      </c>
      <c r="P47" s="90">
        <f t="shared" si="9"/>
        <v>2.4050198189919844E-5</v>
      </c>
      <c r="Q47" s="89">
        <f t="shared" si="10"/>
        <v>1.1261645114620942</v>
      </c>
      <c r="R47" s="89">
        <f t="shared" si="11"/>
        <v>-1249.7157094805018</v>
      </c>
      <c r="S47" s="125">
        <f t="shared" si="32"/>
        <v>1084</v>
      </c>
      <c r="T47" s="135"/>
      <c r="U47" s="14"/>
      <c r="V47" s="123"/>
      <c r="W47" s="14"/>
      <c r="X47" s="93"/>
    </row>
    <row r="48" spans="2:24" x14ac:dyDescent="0.25">
      <c r="B48" s="7">
        <v>44</v>
      </c>
      <c r="C48" s="17">
        <v>43935</v>
      </c>
      <c r="D48" s="38">
        <f t="shared" si="24"/>
        <v>4777</v>
      </c>
      <c r="E48" s="4">
        <f t="shared" si="25"/>
        <v>35024</v>
      </c>
      <c r="F48" s="24">
        <f t="shared" si="31"/>
        <v>75.134933774834437</v>
      </c>
      <c r="G48" s="112">
        <f t="shared" si="51"/>
        <v>1.7695876160724639E-3</v>
      </c>
      <c r="H48" s="69">
        <f t="shared" si="55"/>
        <v>1</v>
      </c>
      <c r="I48" s="38">
        <f t="shared" si="26"/>
        <v>-29427</v>
      </c>
      <c r="J48" s="25">
        <f t="shared" si="27"/>
        <v>536</v>
      </c>
      <c r="K48" s="24">
        <f t="shared" si="28"/>
        <v>35024</v>
      </c>
      <c r="L48" s="38">
        <f t="shared" si="29"/>
        <v>-10310</v>
      </c>
      <c r="M48" s="25">
        <f t="shared" si="20"/>
        <v>-548</v>
      </c>
      <c r="N48" s="24">
        <f t="shared" si="30"/>
        <v>10774</v>
      </c>
      <c r="P48" s="43">
        <f t="shared" si="9"/>
        <v>2.4050198189919844E-5</v>
      </c>
      <c r="Q48" s="42">
        <f t="shared" si="10"/>
        <v>1.3860840059932036</v>
      </c>
      <c r="R48" s="42">
        <f t="shared" si="11"/>
        <v>-750.52178896225155</v>
      </c>
      <c r="S48" s="124">
        <f t="shared" si="32"/>
        <v>536</v>
      </c>
      <c r="T48" s="136"/>
      <c r="U48" s="126"/>
      <c r="V48" s="122"/>
      <c r="W48" s="126"/>
      <c r="X48" s="92"/>
    </row>
    <row r="49" spans="2:24" x14ac:dyDescent="0.25">
      <c r="B49" s="8">
        <v>45</v>
      </c>
      <c r="C49" s="16">
        <v>43936</v>
      </c>
      <c r="D49" s="39">
        <f t="shared" si="24"/>
        <v>4777</v>
      </c>
      <c r="E49" s="22">
        <f t="shared" si="25"/>
        <v>50585</v>
      </c>
      <c r="F49" s="26">
        <f t="shared" si="31"/>
        <v>75.134933774834437</v>
      </c>
      <c r="G49" s="111">
        <f t="shared" si="51"/>
        <v>1.7695876160724639E-3</v>
      </c>
      <c r="H49" s="72">
        <f t="shared" si="55"/>
        <v>1</v>
      </c>
      <c r="I49" s="18">
        <f t="shared" si="26"/>
        <v>-44780</v>
      </c>
      <c r="J49" s="22">
        <f t="shared" si="27"/>
        <v>210</v>
      </c>
      <c r="K49" s="26">
        <f t="shared" si="28"/>
        <v>50585</v>
      </c>
      <c r="L49" s="18">
        <f t="shared" si="29"/>
        <v>-15353</v>
      </c>
      <c r="M49" s="22">
        <f t="shared" si="20"/>
        <v>-326</v>
      </c>
      <c r="N49" s="26">
        <f t="shared" si="30"/>
        <v>15561</v>
      </c>
      <c r="P49" s="90">
        <f t="shared" ref="P49:P80" si="56">Y$4*((1+W$4-X$4)*(1+W$4+Z$4)-X$4)</f>
        <v>2.4050198189919844E-5</v>
      </c>
      <c r="Q49" s="89">
        <f t="shared" ref="Q49:Q80" si="57">(1+W$4-X$4)*(1+W$4+Z$4)-Y$4*((Z$4*K48)+((I48+J48)*(1+W$4+Z$4)))</f>
        <v>1.7613864606815184</v>
      </c>
      <c r="R49" s="89">
        <f t="shared" ref="R49:R80" si="58">-J48*(1+W$4+Z$4)</f>
        <v>-371.10671483742328</v>
      </c>
      <c r="S49" s="125">
        <f t="shared" si="32"/>
        <v>210</v>
      </c>
      <c r="T49" s="135"/>
      <c r="U49" s="14"/>
      <c r="V49" s="123"/>
      <c r="W49" s="14"/>
      <c r="X49" s="93"/>
    </row>
    <row r="50" spans="2:24" x14ac:dyDescent="0.25">
      <c r="B50" s="7">
        <v>46</v>
      </c>
      <c r="C50" s="17">
        <v>43937</v>
      </c>
      <c r="D50" s="38">
        <f t="shared" si="24"/>
        <v>4777</v>
      </c>
      <c r="E50" s="4">
        <f t="shared" si="25"/>
        <v>73061</v>
      </c>
      <c r="F50" s="24">
        <f t="shared" si="31"/>
        <v>75.134933774834437</v>
      </c>
      <c r="G50" s="112">
        <f t="shared" si="51"/>
        <v>1.7695876160724639E-3</v>
      </c>
      <c r="H50" s="69">
        <f t="shared" si="55"/>
        <v>1</v>
      </c>
      <c r="I50" s="38">
        <f t="shared" si="26"/>
        <v>-67278</v>
      </c>
      <c r="J50" s="25">
        <f t="shared" si="27"/>
        <v>63</v>
      </c>
      <c r="K50" s="24">
        <f t="shared" si="28"/>
        <v>73061</v>
      </c>
      <c r="L50" s="38">
        <f t="shared" si="29"/>
        <v>-22498</v>
      </c>
      <c r="M50" s="25">
        <f t="shared" si="20"/>
        <v>-147</v>
      </c>
      <c r="N50" s="24">
        <f t="shared" si="30"/>
        <v>22476</v>
      </c>
      <c r="P50" s="43">
        <f t="shared" si="56"/>
        <v>2.4050198189919844E-5</v>
      </c>
      <c r="Q50" s="42">
        <f t="shared" si="57"/>
        <v>2.3033601806918425</v>
      </c>
      <c r="R50" s="42">
        <f t="shared" si="58"/>
        <v>-145.39628752958748</v>
      </c>
      <c r="S50" s="124">
        <f t="shared" si="32"/>
        <v>63</v>
      </c>
      <c r="T50" s="136"/>
      <c r="U50" s="126"/>
      <c r="V50" s="122"/>
      <c r="W50" s="126"/>
      <c r="X50" s="92"/>
    </row>
    <row r="51" spans="2:24" x14ac:dyDescent="0.25">
      <c r="B51" s="8">
        <v>47</v>
      </c>
      <c r="C51" s="16">
        <v>43938</v>
      </c>
      <c r="D51" s="39">
        <f t="shared" si="24"/>
        <v>4777</v>
      </c>
      <c r="E51" s="22">
        <f t="shared" si="25"/>
        <v>105524</v>
      </c>
      <c r="F51" s="26">
        <f t="shared" si="31"/>
        <v>75.134933774834437</v>
      </c>
      <c r="G51" s="111">
        <f t="shared" si="51"/>
        <v>1.7695876160724639E-3</v>
      </c>
      <c r="H51" s="72">
        <f t="shared" si="55"/>
        <v>1</v>
      </c>
      <c r="I51" s="18">
        <f t="shared" si="26"/>
        <v>-99935</v>
      </c>
      <c r="J51" s="22">
        <f t="shared" si="27"/>
        <v>14</v>
      </c>
      <c r="K51" s="26">
        <f t="shared" si="28"/>
        <v>105524</v>
      </c>
      <c r="L51" s="18">
        <f t="shared" si="29"/>
        <v>-32657</v>
      </c>
      <c r="M51" s="22">
        <f t="shared" si="20"/>
        <v>-49</v>
      </c>
      <c r="N51" s="26">
        <f t="shared" si="30"/>
        <v>32463</v>
      </c>
      <c r="P51" s="90">
        <f t="shared" si="56"/>
        <v>2.4050198189919844E-5</v>
      </c>
      <c r="Q51" s="89">
        <f t="shared" si="57"/>
        <v>3.0861418910873919</v>
      </c>
      <c r="R51" s="89">
        <f t="shared" si="58"/>
        <v>-43.618886258876238</v>
      </c>
      <c r="S51" s="125">
        <f t="shared" si="32"/>
        <v>14</v>
      </c>
      <c r="T51" s="135"/>
      <c r="U51" s="14"/>
      <c r="V51" s="123"/>
      <c r="W51" s="14"/>
      <c r="X51" s="93"/>
    </row>
    <row r="52" spans="2:24" x14ac:dyDescent="0.25">
      <c r="B52" s="7">
        <v>48</v>
      </c>
      <c r="C52" s="17">
        <v>43939</v>
      </c>
      <c r="D52" s="38">
        <f t="shared" si="24"/>
        <v>4777</v>
      </c>
      <c r="E52" s="4">
        <f t="shared" si="25"/>
        <v>152411</v>
      </c>
      <c r="F52" s="24">
        <f t="shared" si="31"/>
        <v>75.134933774834437</v>
      </c>
      <c r="G52" s="112">
        <f t="shared" si="51"/>
        <v>1.7695876160724639E-3</v>
      </c>
      <c r="H52" s="69">
        <f t="shared" si="55"/>
        <v>1</v>
      </c>
      <c r="I52" s="38">
        <f t="shared" si="26"/>
        <v>-147162</v>
      </c>
      <c r="J52" s="4">
        <f t="shared" si="27"/>
        <v>2</v>
      </c>
      <c r="K52" s="24">
        <f t="shared" si="28"/>
        <v>152411</v>
      </c>
      <c r="L52" s="38">
        <f t="shared" si="29"/>
        <v>-47227</v>
      </c>
      <c r="M52" s="4">
        <f t="shared" si="20"/>
        <v>-12</v>
      </c>
      <c r="N52" s="24">
        <f t="shared" si="30"/>
        <v>46887</v>
      </c>
      <c r="P52" s="43">
        <f t="shared" si="56"/>
        <v>2.4050198189919844E-5</v>
      </c>
      <c r="Q52" s="42">
        <f t="shared" si="57"/>
        <v>4.216719146652542</v>
      </c>
      <c r="R52" s="42">
        <f t="shared" si="58"/>
        <v>-9.6930858353058316</v>
      </c>
      <c r="S52" s="124">
        <f t="shared" si="32"/>
        <v>2</v>
      </c>
      <c r="T52" s="136"/>
      <c r="U52" s="126"/>
      <c r="V52" s="122"/>
      <c r="W52" s="126"/>
      <c r="X52" s="92"/>
    </row>
    <row r="53" spans="2:24" x14ac:dyDescent="0.25">
      <c r="B53" s="8">
        <v>49</v>
      </c>
      <c r="C53" s="16">
        <v>43940</v>
      </c>
      <c r="D53" s="8">
        <f t="shared" si="24"/>
        <v>4777</v>
      </c>
      <c r="E53" s="3">
        <f t="shared" si="25"/>
        <v>220131</v>
      </c>
      <c r="F53" s="23">
        <f t="shared" si="31"/>
        <v>75.134933774834437</v>
      </c>
      <c r="G53" s="111">
        <f t="shared" si="51"/>
        <v>1.7695876160724639E-3</v>
      </c>
      <c r="H53" s="68">
        <f t="shared" si="55"/>
        <v>1</v>
      </c>
      <c r="I53" s="8">
        <f t="shared" si="26"/>
        <v>-215387</v>
      </c>
      <c r="J53" s="3">
        <f t="shared" si="27"/>
        <v>0</v>
      </c>
      <c r="K53" s="41">
        <f t="shared" si="28"/>
        <v>220131</v>
      </c>
      <c r="L53" s="8">
        <f t="shared" si="29"/>
        <v>-68225</v>
      </c>
      <c r="M53" s="3">
        <f t="shared" si="20"/>
        <v>-2</v>
      </c>
      <c r="N53" s="41">
        <f t="shared" si="30"/>
        <v>67720</v>
      </c>
      <c r="P53" s="90">
        <f t="shared" si="56"/>
        <v>2.4050198189919844E-5</v>
      </c>
      <c r="Q53" s="89">
        <f t="shared" si="57"/>
        <v>5.8496605263083605</v>
      </c>
      <c r="R53" s="89">
        <f t="shared" si="58"/>
        <v>-1.384726547900833</v>
      </c>
      <c r="S53" s="125">
        <f t="shared" si="32"/>
        <v>0</v>
      </c>
      <c r="T53" s="135"/>
      <c r="U53" s="14"/>
      <c r="V53" s="123"/>
      <c r="W53" s="14"/>
      <c r="X53" s="93"/>
    </row>
    <row r="54" spans="2:24" x14ac:dyDescent="0.25">
      <c r="B54" s="7">
        <v>50</v>
      </c>
      <c r="C54" s="17">
        <v>43941</v>
      </c>
      <c r="D54" s="7">
        <f t="shared" si="24"/>
        <v>4777</v>
      </c>
      <c r="E54" s="2">
        <f t="shared" si="25"/>
        <v>317941</v>
      </c>
      <c r="F54" s="24">
        <f t="shared" si="31"/>
        <v>75.134933774834437</v>
      </c>
      <c r="G54" s="112">
        <f t="shared" si="51"/>
        <v>1.7695876160724639E-3</v>
      </c>
      <c r="H54" s="69">
        <f t="shared" si="55"/>
        <v>1</v>
      </c>
      <c r="I54" s="7">
        <f t="shared" si="26"/>
        <v>-313927</v>
      </c>
      <c r="J54" s="2">
        <f t="shared" si="27"/>
        <v>0</v>
      </c>
      <c r="K54" s="36">
        <f t="shared" si="28"/>
        <v>317941</v>
      </c>
      <c r="L54" s="7">
        <f t="shared" si="29"/>
        <v>-98540</v>
      </c>
      <c r="M54" s="2">
        <f t="shared" si="20"/>
        <v>0</v>
      </c>
      <c r="N54" s="36">
        <f t="shared" si="30"/>
        <v>97810</v>
      </c>
      <c r="P54" s="43">
        <f t="shared" si="56"/>
        <v>2.4050198189919844E-5</v>
      </c>
      <c r="Q54" s="42">
        <f t="shared" si="57"/>
        <v>8.2081227234782634</v>
      </c>
      <c r="R54" s="42">
        <f t="shared" si="58"/>
        <v>0</v>
      </c>
      <c r="S54" s="124">
        <f t="shared" si="32"/>
        <v>0</v>
      </c>
      <c r="T54" s="136"/>
      <c r="U54" s="126"/>
      <c r="V54" s="122"/>
      <c r="W54" s="126"/>
      <c r="X54" s="92"/>
    </row>
    <row r="55" spans="2:24" x14ac:dyDescent="0.25">
      <c r="B55" s="8">
        <v>51</v>
      </c>
      <c r="C55" s="16">
        <v>43942</v>
      </c>
      <c r="D55" s="8">
        <f t="shared" si="24"/>
        <v>4777</v>
      </c>
      <c r="E55" s="3">
        <f t="shared" si="25"/>
        <v>459211</v>
      </c>
      <c r="F55" s="23">
        <f t="shared" si="31"/>
        <v>75.134933774834437</v>
      </c>
      <c r="G55" s="111">
        <f t="shared" si="51"/>
        <v>1.7695876160724639E-3</v>
      </c>
      <c r="H55" s="68">
        <f t="shared" si="55"/>
        <v>1</v>
      </c>
      <c r="I55" s="8">
        <f t="shared" si="26"/>
        <v>-456250</v>
      </c>
      <c r="J55" s="3">
        <f t="shared" si="27"/>
        <v>0</v>
      </c>
      <c r="K55" s="41">
        <f t="shared" si="28"/>
        <v>459211</v>
      </c>
      <c r="L55" s="8">
        <f t="shared" si="29"/>
        <v>-142323</v>
      </c>
      <c r="M55" s="3">
        <f t="shared" si="20"/>
        <v>0</v>
      </c>
      <c r="N55" s="41">
        <f t="shared" si="30"/>
        <v>141270</v>
      </c>
      <c r="P55" s="90">
        <f t="shared" si="56"/>
        <v>2.4050198189919844E-5</v>
      </c>
      <c r="Q55" s="89">
        <f t="shared" si="57"/>
        <v>11.614465015666914</v>
      </c>
      <c r="R55" s="89">
        <f t="shared" si="58"/>
        <v>0</v>
      </c>
      <c r="S55" s="125">
        <f t="shared" si="32"/>
        <v>0</v>
      </c>
      <c r="T55" s="135"/>
      <c r="U55" s="14"/>
      <c r="V55" s="123"/>
      <c r="W55" s="14"/>
      <c r="X55" s="93"/>
    </row>
    <row r="56" spans="2:24" x14ac:dyDescent="0.25">
      <c r="B56" s="7">
        <v>52</v>
      </c>
      <c r="C56" s="17">
        <v>43943</v>
      </c>
      <c r="D56" s="7">
        <f t="shared" si="24"/>
        <v>4777</v>
      </c>
      <c r="E56" s="2">
        <f t="shared" si="25"/>
        <v>663251</v>
      </c>
      <c r="F56" s="24">
        <f t="shared" si="31"/>
        <v>75.134933774834437</v>
      </c>
      <c r="G56" s="112">
        <f t="shared" si="51"/>
        <v>1.7695876160724639E-3</v>
      </c>
      <c r="H56" s="69">
        <f t="shared" si="55"/>
        <v>1</v>
      </c>
      <c r="I56" s="7">
        <f t="shared" si="26"/>
        <v>-661811</v>
      </c>
      <c r="J56" s="2">
        <f t="shared" si="27"/>
        <v>0</v>
      </c>
      <c r="K56" s="36">
        <f t="shared" si="28"/>
        <v>663251</v>
      </c>
      <c r="L56" s="7">
        <f t="shared" si="29"/>
        <v>-205561</v>
      </c>
      <c r="M56" s="2">
        <f t="shared" si="20"/>
        <v>0</v>
      </c>
      <c r="N56" s="36">
        <f t="shared" si="30"/>
        <v>204040</v>
      </c>
      <c r="P56" s="43">
        <f t="shared" si="56"/>
        <v>2.4050198189919844E-5</v>
      </c>
      <c r="Q56" s="42">
        <f t="shared" si="57"/>
        <v>16.534317672403578</v>
      </c>
      <c r="R56" s="42">
        <f t="shared" si="58"/>
        <v>0</v>
      </c>
      <c r="S56" s="124">
        <f t="shared" si="32"/>
        <v>0</v>
      </c>
      <c r="T56" s="136"/>
      <c r="U56" s="126"/>
      <c r="V56" s="122"/>
      <c r="W56" s="126"/>
      <c r="X56" s="92"/>
    </row>
    <row r="57" spans="2:24" x14ac:dyDescent="0.25">
      <c r="B57" s="8">
        <v>53</v>
      </c>
      <c r="C57" s="16">
        <v>43944</v>
      </c>
      <c r="D57" s="8">
        <f t="shared" si="24"/>
        <v>4777</v>
      </c>
      <c r="E57" s="3">
        <f t="shared" si="25"/>
        <v>957952</v>
      </c>
      <c r="F57" s="23">
        <f t="shared" si="31"/>
        <v>75.134933774834437</v>
      </c>
      <c r="G57" s="111">
        <f t="shared" si="51"/>
        <v>1.7695876160724639E-3</v>
      </c>
      <c r="H57" s="68">
        <f t="shared" si="55"/>
        <v>1</v>
      </c>
      <c r="I57" s="8">
        <f t="shared" si="26"/>
        <v>-958709</v>
      </c>
      <c r="J57" s="3">
        <f t="shared" si="27"/>
        <v>0</v>
      </c>
      <c r="K57" s="41">
        <f t="shared" si="28"/>
        <v>957952</v>
      </c>
      <c r="L57" s="8">
        <f t="shared" si="29"/>
        <v>-296898</v>
      </c>
      <c r="M57" s="3">
        <f t="shared" ref="M57:M88" si="59">J57-J56</f>
        <v>0</v>
      </c>
      <c r="N57" s="41">
        <f t="shared" si="30"/>
        <v>294701</v>
      </c>
      <c r="P57" s="90">
        <f t="shared" si="56"/>
        <v>2.4050198189919844E-5</v>
      </c>
      <c r="Q57" s="89">
        <f t="shared" si="57"/>
        <v>23.640194051808031</v>
      </c>
      <c r="R57" s="89">
        <f t="shared" si="58"/>
        <v>0</v>
      </c>
      <c r="S57" s="125">
        <f t="shared" si="32"/>
        <v>0</v>
      </c>
      <c r="T57" s="135"/>
      <c r="U57" s="14"/>
      <c r="V57" s="123"/>
      <c r="W57" s="14"/>
      <c r="X57" s="93"/>
    </row>
    <row r="58" spans="2:24" x14ac:dyDescent="0.25">
      <c r="B58" s="7">
        <v>54</v>
      </c>
      <c r="C58" s="17">
        <v>43945</v>
      </c>
      <c r="D58" s="7">
        <f t="shared" si="24"/>
        <v>4777</v>
      </c>
      <c r="E58" s="2">
        <f t="shared" si="25"/>
        <v>1383597</v>
      </c>
      <c r="F58" s="24">
        <f t="shared" si="31"/>
        <v>75.134933774834437</v>
      </c>
      <c r="G58" s="112">
        <f t="shared" si="51"/>
        <v>1.7695876160724639E-3</v>
      </c>
      <c r="H58" s="69">
        <f t="shared" si="55"/>
        <v>1</v>
      </c>
      <c r="I58" s="7">
        <f t="shared" si="26"/>
        <v>-1387526</v>
      </c>
      <c r="J58" s="2">
        <f t="shared" si="27"/>
        <v>0</v>
      </c>
      <c r="K58" s="36">
        <f t="shared" si="28"/>
        <v>1383597</v>
      </c>
      <c r="L58" s="7">
        <f t="shared" si="29"/>
        <v>-428817</v>
      </c>
      <c r="M58" s="2">
        <f t="shared" si="59"/>
        <v>0</v>
      </c>
      <c r="N58" s="36">
        <f t="shared" si="30"/>
        <v>425645</v>
      </c>
      <c r="P58" s="43">
        <f t="shared" si="56"/>
        <v>2.4050198189919844E-5</v>
      </c>
      <c r="Q58" s="42">
        <f t="shared" si="57"/>
        <v>33.903425419881394</v>
      </c>
      <c r="R58" s="42">
        <f t="shared" si="58"/>
        <v>0</v>
      </c>
      <c r="S58" s="124">
        <f t="shared" si="32"/>
        <v>0</v>
      </c>
      <c r="T58" s="136"/>
      <c r="U58" s="126"/>
      <c r="V58" s="122"/>
      <c r="W58" s="126"/>
      <c r="X58" s="92"/>
    </row>
    <row r="59" spans="2:24" x14ac:dyDescent="0.25">
      <c r="B59" s="8">
        <v>55</v>
      </c>
      <c r="C59" s="16">
        <v>43946</v>
      </c>
      <c r="D59" s="8">
        <f t="shared" ref="D59:D90" si="60">D58+IF(M59&gt;0,M59,0)</f>
        <v>4777</v>
      </c>
      <c r="E59" s="3">
        <f t="shared" ref="E59:E90" si="61">E58+IF(N59&gt;0,N59,0)</f>
        <v>1998368</v>
      </c>
      <c r="F59" s="23">
        <f t="shared" si="31"/>
        <v>75.134933774834437</v>
      </c>
      <c r="G59" s="111">
        <f t="shared" si="51"/>
        <v>1.7695876160724639E-3</v>
      </c>
      <c r="H59" s="68">
        <f t="shared" si="55"/>
        <v>1</v>
      </c>
      <c r="I59" s="8">
        <f t="shared" ref="I59:I90" si="62">INT((Z$4*K59+I58)/(1+Y$4*J59))</f>
        <v>-2006879</v>
      </c>
      <c r="J59" s="3">
        <f t="shared" ref="J59:J90" si="63">S59</f>
        <v>0</v>
      </c>
      <c r="K59" s="41">
        <f t="shared" ref="K59:K90" si="64">INT((X$4*J59+K58)/(1+W$4+Z$4))</f>
        <v>1998368</v>
      </c>
      <c r="L59" s="8">
        <f t="shared" ref="L59:L90" si="65">I59-I58</f>
        <v>-619353</v>
      </c>
      <c r="M59" s="3">
        <f t="shared" si="59"/>
        <v>0</v>
      </c>
      <c r="N59" s="41">
        <f t="shared" ref="N59:N90" si="66">K59-K58</f>
        <v>614771</v>
      </c>
      <c r="P59" s="90">
        <f t="shared" si="56"/>
        <v>2.4050198189919844E-5</v>
      </c>
      <c r="Q59" s="89">
        <f t="shared" si="57"/>
        <v>48.726872666547244</v>
      </c>
      <c r="R59" s="89">
        <f t="shared" si="58"/>
        <v>0</v>
      </c>
      <c r="S59" s="125">
        <f t="shared" si="32"/>
        <v>0</v>
      </c>
      <c r="T59" s="135"/>
      <c r="U59" s="14"/>
      <c r="V59" s="123"/>
      <c r="W59" s="14"/>
      <c r="X59" s="93"/>
    </row>
    <row r="60" spans="2:24" x14ac:dyDescent="0.25">
      <c r="B60" s="7">
        <v>56</v>
      </c>
      <c r="C60" s="17">
        <v>43947</v>
      </c>
      <c r="D60" s="7">
        <f t="shared" si="60"/>
        <v>4777</v>
      </c>
      <c r="E60" s="2">
        <f t="shared" si="61"/>
        <v>2886299</v>
      </c>
      <c r="F60" s="24">
        <f t="shared" si="31"/>
        <v>75.134933774834437</v>
      </c>
      <c r="G60" s="112">
        <f t="shared" si="51"/>
        <v>1.7695876160724639E-3</v>
      </c>
      <c r="H60" s="69">
        <f t="shared" si="55"/>
        <v>1</v>
      </c>
      <c r="I60" s="7">
        <f t="shared" si="62"/>
        <v>-2901427</v>
      </c>
      <c r="J60" s="2">
        <f t="shared" si="63"/>
        <v>0</v>
      </c>
      <c r="K60" s="36">
        <f t="shared" si="64"/>
        <v>2886299</v>
      </c>
      <c r="L60" s="7">
        <f t="shared" si="65"/>
        <v>-894548</v>
      </c>
      <c r="M60" s="2">
        <f t="shared" si="59"/>
        <v>0</v>
      </c>
      <c r="N60" s="36">
        <f t="shared" si="66"/>
        <v>887931</v>
      </c>
      <c r="P60" s="43">
        <f t="shared" si="56"/>
        <v>2.4050198189919844E-5</v>
      </c>
      <c r="Q60" s="42">
        <f t="shared" si="57"/>
        <v>70.136807032698357</v>
      </c>
      <c r="R60" s="42">
        <f t="shared" si="58"/>
        <v>0</v>
      </c>
      <c r="S60" s="124">
        <f t="shared" si="32"/>
        <v>0</v>
      </c>
      <c r="T60" s="136"/>
      <c r="U60" s="126"/>
      <c r="V60" s="122"/>
      <c r="W60" s="126"/>
      <c r="X60" s="92"/>
    </row>
    <row r="61" spans="2:24" x14ac:dyDescent="0.25">
      <c r="B61" s="8">
        <v>57</v>
      </c>
      <c r="C61" s="16">
        <v>43948</v>
      </c>
      <c r="D61" s="8">
        <f t="shared" si="60"/>
        <v>4777</v>
      </c>
      <c r="E61" s="3">
        <f t="shared" si="61"/>
        <v>4168763</v>
      </c>
      <c r="F61" s="23">
        <f t="shared" si="31"/>
        <v>75.134933774834437</v>
      </c>
      <c r="G61" s="111">
        <f t="shared" si="51"/>
        <v>1.7695876160724639E-3</v>
      </c>
      <c r="H61" s="68">
        <f t="shared" si="55"/>
        <v>1</v>
      </c>
      <c r="I61" s="8">
        <f t="shared" si="62"/>
        <v>-4193448</v>
      </c>
      <c r="J61" s="3">
        <f t="shared" si="63"/>
        <v>0</v>
      </c>
      <c r="K61" s="41">
        <f t="shared" si="64"/>
        <v>4168763</v>
      </c>
      <c r="L61" s="8">
        <f t="shared" si="65"/>
        <v>-1292021</v>
      </c>
      <c r="M61" s="3">
        <f t="shared" si="59"/>
        <v>0</v>
      </c>
      <c r="N61" s="41">
        <f t="shared" si="66"/>
        <v>1282464</v>
      </c>
      <c r="P61" s="90">
        <f t="shared" si="56"/>
        <v>2.4050198189919844E-5</v>
      </c>
      <c r="Q61" s="89">
        <f t="shared" si="57"/>
        <v>101.05975399265674</v>
      </c>
      <c r="R61" s="89">
        <f t="shared" si="58"/>
        <v>0</v>
      </c>
      <c r="S61" s="125">
        <f t="shared" si="32"/>
        <v>0</v>
      </c>
      <c r="T61" s="135"/>
      <c r="U61" s="14"/>
      <c r="V61" s="123"/>
      <c r="W61" s="14"/>
      <c r="X61" s="93"/>
    </row>
    <row r="62" spans="2:24" x14ac:dyDescent="0.25">
      <c r="B62" s="7">
        <v>58</v>
      </c>
      <c r="C62" s="17">
        <v>43949</v>
      </c>
      <c r="D62" s="7">
        <f t="shared" si="60"/>
        <v>4777</v>
      </c>
      <c r="E62" s="2">
        <f t="shared" si="61"/>
        <v>6021063</v>
      </c>
      <c r="F62" s="24">
        <f t="shared" si="31"/>
        <v>75.134933774834437</v>
      </c>
      <c r="G62" s="112">
        <f t="shared" si="51"/>
        <v>1.7695876160724639E-3</v>
      </c>
      <c r="H62" s="69">
        <f t="shared" si="55"/>
        <v>1</v>
      </c>
      <c r="I62" s="7">
        <f t="shared" si="62"/>
        <v>-6059550</v>
      </c>
      <c r="J62" s="2">
        <f t="shared" si="63"/>
        <v>0</v>
      </c>
      <c r="K62" s="36">
        <f t="shared" si="64"/>
        <v>6021063</v>
      </c>
      <c r="L62" s="7">
        <f t="shared" si="65"/>
        <v>-1866102</v>
      </c>
      <c r="M62" s="2">
        <f t="shared" si="59"/>
        <v>0</v>
      </c>
      <c r="N62" s="36">
        <f t="shared" si="66"/>
        <v>1852300</v>
      </c>
      <c r="P62" s="43">
        <f t="shared" si="56"/>
        <v>2.4050198189919844E-5</v>
      </c>
      <c r="Q62" s="42">
        <f t="shared" si="57"/>
        <v>145.72264296926062</v>
      </c>
      <c r="R62" s="42">
        <f t="shared" si="58"/>
        <v>0</v>
      </c>
      <c r="S62" s="124">
        <f t="shared" si="32"/>
        <v>0</v>
      </c>
      <c r="T62" s="136"/>
      <c r="U62" s="126"/>
      <c r="V62" s="122"/>
      <c r="W62" s="126"/>
      <c r="X62" s="92"/>
    </row>
    <row r="63" spans="2:24" x14ac:dyDescent="0.25">
      <c r="B63" s="8">
        <v>59</v>
      </c>
      <c r="C63" s="16">
        <v>43950</v>
      </c>
      <c r="D63" s="8">
        <f t="shared" si="60"/>
        <v>4777</v>
      </c>
      <c r="E63" s="3">
        <f t="shared" si="61"/>
        <v>8696392</v>
      </c>
      <c r="F63" s="23">
        <f t="shared" si="31"/>
        <v>75.134933774834437</v>
      </c>
      <c r="G63" s="111">
        <f t="shared" si="51"/>
        <v>1.7695876160724639E-3</v>
      </c>
      <c r="H63" s="68">
        <f t="shared" si="55"/>
        <v>1</v>
      </c>
      <c r="I63" s="8">
        <f t="shared" si="62"/>
        <v>-8754814</v>
      </c>
      <c r="J63" s="3">
        <f t="shared" si="63"/>
        <v>0</v>
      </c>
      <c r="K63" s="41">
        <f t="shared" si="64"/>
        <v>8696392</v>
      </c>
      <c r="L63" s="8">
        <f t="shared" si="65"/>
        <v>-2695264</v>
      </c>
      <c r="M63" s="3">
        <f t="shared" si="59"/>
        <v>0</v>
      </c>
      <c r="N63" s="41">
        <f t="shared" si="66"/>
        <v>2675329</v>
      </c>
      <c r="P63" s="90">
        <f t="shared" si="56"/>
        <v>2.4050198189919844E-5</v>
      </c>
      <c r="Q63" s="89">
        <f t="shared" si="57"/>
        <v>210.23051583227516</v>
      </c>
      <c r="R63" s="89">
        <f t="shared" si="58"/>
        <v>0</v>
      </c>
      <c r="S63" s="125">
        <f t="shared" si="32"/>
        <v>0</v>
      </c>
      <c r="T63" s="135"/>
      <c r="U63" s="14"/>
      <c r="V63" s="123"/>
      <c r="W63" s="14"/>
      <c r="X63" s="93"/>
    </row>
    <row r="64" spans="2:24" x14ac:dyDescent="0.25">
      <c r="B64" s="7">
        <v>60</v>
      </c>
      <c r="C64" s="17">
        <v>43951</v>
      </c>
      <c r="D64" s="7">
        <f t="shared" si="60"/>
        <v>4777</v>
      </c>
      <c r="E64" s="2">
        <f t="shared" si="61"/>
        <v>12560446</v>
      </c>
      <c r="F64" s="24">
        <f t="shared" si="31"/>
        <v>75.134933774834437</v>
      </c>
      <c r="G64" s="112">
        <f t="shared" si="51"/>
        <v>1.7695876160724639E-3</v>
      </c>
      <c r="H64" s="69">
        <f t="shared" si="55"/>
        <v>1</v>
      </c>
      <c r="I64" s="7">
        <f t="shared" si="62"/>
        <v>-12647661</v>
      </c>
      <c r="J64" s="2">
        <f t="shared" si="63"/>
        <v>0</v>
      </c>
      <c r="K64" s="36">
        <f t="shared" si="64"/>
        <v>12560446</v>
      </c>
      <c r="L64" s="7">
        <f t="shared" si="65"/>
        <v>-3892847</v>
      </c>
      <c r="M64" s="2">
        <f t="shared" si="59"/>
        <v>0</v>
      </c>
      <c r="N64" s="36">
        <f t="shared" si="66"/>
        <v>3864054</v>
      </c>
      <c r="P64" s="43">
        <f t="shared" si="56"/>
        <v>2.4050198189919844E-5</v>
      </c>
      <c r="Q64" s="42">
        <f t="shared" si="57"/>
        <v>303.40106055135652</v>
      </c>
      <c r="R64" s="42">
        <f t="shared" si="58"/>
        <v>0</v>
      </c>
      <c r="S64" s="124">
        <f t="shared" si="32"/>
        <v>0</v>
      </c>
      <c r="T64" s="136"/>
      <c r="U64" s="126"/>
      <c r="V64" s="122"/>
      <c r="W64" s="126"/>
      <c r="X64" s="92"/>
    </row>
    <row r="65" spans="2:24" x14ac:dyDescent="0.25">
      <c r="B65" s="8">
        <v>61</v>
      </c>
      <c r="C65" s="16">
        <v>43952</v>
      </c>
      <c r="D65" s="8">
        <f t="shared" si="60"/>
        <v>4777</v>
      </c>
      <c r="E65" s="3">
        <f t="shared" si="61"/>
        <v>18141409</v>
      </c>
      <c r="F65" s="23">
        <f t="shared" si="31"/>
        <v>75.134933774834437</v>
      </c>
      <c r="G65" s="111">
        <f t="shared" si="51"/>
        <v>1.7695876160724639E-3</v>
      </c>
      <c r="H65" s="68">
        <f t="shared" si="55"/>
        <v>1</v>
      </c>
      <c r="I65" s="8">
        <f t="shared" si="62"/>
        <v>-18270210</v>
      </c>
      <c r="J65" s="3">
        <f t="shared" si="63"/>
        <v>0</v>
      </c>
      <c r="K65" s="41">
        <f t="shared" si="64"/>
        <v>18141409</v>
      </c>
      <c r="L65" s="8">
        <f t="shared" si="65"/>
        <v>-5622549</v>
      </c>
      <c r="M65" s="3">
        <f t="shared" si="59"/>
        <v>0</v>
      </c>
      <c r="N65" s="41">
        <f t="shared" si="66"/>
        <v>5580963</v>
      </c>
      <c r="P65" s="90">
        <f t="shared" si="56"/>
        <v>2.4050198189919844E-5</v>
      </c>
      <c r="Q65" s="89">
        <f t="shared" si="57"/>
        <v>437.96994381867103</v>
      </c>
      <c r="R65" s="89">
        <f t="shared" si="58"/>
        <v>0</v>
      </c>
      <c r="S65" s="125">
        <f t="shared" si="32"/>
        <v>0</v>
      </c>
      <c r="T65" s="135"/>
      <c r="U65" s="14"/>
      <c r="V65" s="123"/>
      <c r="W65" s="14"/>
      <c r="X65" s="93"/>
    </row>
    <row r="66" spans="2:24" x14ac:dyDescent="0.25">
      <c r="B66" s="7">
        <v>62</v>
      </c>
      <c r="C66" s="17">
        <v>43953</v>
      </c>
      <c r="D66" s="7">
        <f t="shared" si="60"/>
        <v>4777</v>
      </c>
      <c r="E66" s="2">
        <f t="shared" si="61"/>
        <v>26202153</v>
      </c>
      <c r="F66" s="24">
        <f t="shared" si="31"/>
        <v>75.134933774834437</v>
      </c>
      <c r="G66" s="112">
        <f t="shared" si="51"/>
        <v>1.7695876160724639E-3</v>
      </c>
      <c r="H66" s="69">
        <f t="shared" si="55"/>
        <v>1</v>
      </c>
      <c r="I66" s="7">
        <f t="shared" si="62"/>
        <v>-26391017</v>
      </c>
      <c r="J66" s="2">
        <f t="shared" si="63"/>
        <v>0</v>
      </c>
      <c r="K66" s="36">
        <f t="shared" si="64"/>
        <v>26202153</v>
      </c>
      <c r="L66" s="7">
        <f t="shared" si="65"/>
        <v>-8120807</v>
      </c>
      <c r="M66" s="2">
        <f t="shared" si="59"/>
        <v>0</v>
      </c>
      <c r="N66" s="36">
        <f t="shared" si="66"/>
        <v>8060744</v>
      </c>
      <c r="P66" s="43">
        <f t="shared" si="56"/>
        <v>2.4050198189919844E-5</v>
      </c>
      <c r="Q66" s="42">
        <f t="shared" si="57"/>
        <v>632.33159295040855</v>
      </c>
      <c r="R66" s="42">
        <f t="shared" si="58"/>
        <v>0</v>
      </c>
      <c r="S66" s="124">
        <f t="shared" si="32"/>
        <v>0</v>
      </c>
      <c r="T66" s="136"/>
      <c r="U66" s="126"/>
      <c r="V66" s="122"/>
      <c r="W66" s="126"/>
      <c r="X66" s="92"/>
    </row>
    <row r="67" spans="2:24" x14ac:dyDescent="0.25">
      <c r="B67" s="8">
        <v>63</v>
      </c>
      <c r="C67" s="16">
        <v>43954</v>
      </c>
      <c r="D67" s="8">
        <f t="shared" si="60"/>
        <v>4777</v>
      </c>
      <c r="E67" s="3">
        <f t="shared" si="61"/>
        <v>37844516</v>
      </c>
      <c r="F67" s="23">
        <f t="shared" si="31"/>
        <v>75.134933774834437</v>
      </c>
      <c r="G67" s="111">
        <f t="shared" si="51"/>
        <v>1.7695876160724639E-3</v>
      </c>
      <c r="H67" s="68">
        <f t="shared" si="55"/>
        <v>1</v>
      </c>
      <c r="I67" s="8">
        <f t="shared" si="62"/>
        <v>-38120130</v>
      </c>
      <c r="J67" s="3">
        <f t="shared" si="63"/>
        <v>0</v>
      </c>
      <c r="K67" s="41">
        <f t="shared" si="64"/>
        <v>37844516</v>
      </c>
      <c r="L67" s="8">
        <f t="shared" si="65"/>
        <v>-11729113</v>
      </c>
      <c r="M67" s="3">
        <f t="shared" si="59"/>
        <v>0</v>
      </c>
      <c r="N67" s="41">
        <f t="shared" si="66"/>
        <v>11642363</v>
      </c>
      <c r="P67" s="90">
        <f t="shared" si="56"/>
        <v>2.4050198189919844E-5</v>
      </c>
      <c r="Q67" s="89">
        <f t="shared" si="57"/>
        <v>913.05364470342863</v>
      </c>
      <c r="R67" s="89">
        <f t="shared" si="58"/>
        <v>0</v>
      </c>
      <c r="S67" s="125">
        <f t="shared" si="32"/>
        <v>0</v>
      </c>
      <c r="T67" s="135"/>
      <c r="U67" s="14"/>
      <c r="V67" s="123"/>
      <c r="W67" s="14"/>
      <c r="X67" s="93"/>
    </row>
    <row r="68" spans="2:24" x14ac:dyDescent="0.25">
      <c r="B68" s="7">
        <v>64</v>
      </c>
      <c r="C68" s="17">
        <v>43955</v>
      </c>
      <c r="D68" s="7">
        <f t="shared" si="60"/>
        <v>4777</v>
      </c>
      <c r="E68" s="2">
        <f t="shared" si="61"/>
        <v>54659912</v>
      </c>
      <c r="F68" s="24">
        <f t="shared" si="31"/>
        <v>75.134933774834437</v>
      </c>
      <c r="G68" s="112">
        <f t="shared" ref="G68:G99" si="67">D68/U$3</f>
        <v>1.7695876160724639E-3</v>
      </c>
      <c r="H68" s="69">
        <f t="shared" si="55"/>
        <v>1</v>
      </c>
      <c r="I68" s="7">
        <f t="shared" si="62"/>
        <v>-55060822</v>
      </c>
      <c r="J68" s="2">
        <f t="shared" si="63"/>
        <v>0</v>
      </c>
      <c r="K68" s="36">
        <f t="shared" si="64"/>
        <v>54659912</v>
      </c>
      <c r="L68" s="7">
        <f t="shared" si="65"/>
        <v>-16940692</v>
      </c>
      <c r="M68" s="2">
        <f t="shared" si="59"/>
        <v>0</v>
      </c>
      <c r="N68" s="36">
        <f t="shared" si="66"/>
        <v>16815396</v>
      </c>
      <c r="P68" s="43">
        <f t="shared" si="56"/>
        <v>2.4050198189919844E-5</v>
      </c>
      <c r="Q68" s="42">
        <f t="shared" si="57"/>
        <v>1318.5085123963454</v>
      </c>
      <c r="R68" s="42">
        <f t="shared" si="58"/>
        <v>0</v>
      </c>
      <c r="S68" s="124">
        <f t="shared" si="32"/>
        <v>0</v>
      </c>
      <c r="T68" s="136"/>
      <c r="U68" s="126"/>
      <c r="V68" s="122"/>
      <c r="W68" s="126"/>
      <c r="X68" s="92"/>
    </row>
    <row r="69" spans="2:24" x14ac:dyDescent="0.25">
      <c r="B69" s="8">
        <v>65</v>
      </c>
      <c r="C69" s="16">
        <v>43956</v>
      </c>
      <c r="D69" s="8">
        <f t="shared" si="60"/>
        <v>4777</v>
      </c>
      <c r="E69" s="3">
        <f t="shared" si="61"/>
        <v>78946868</v>
      </c>
      <c r="F69" s="23">
        <f t="shared" si="31"/>
        <v>75.134933774834437</v>
      </c>
      <c r="G69" s="111">
        <f t="shared" si="67"/>
        <v>1.7695876160724639E-3</v>
      </c>
      <c r="H69" s="68">
        <f t="shared" si="55"/>
        <v>1</v>
      </c>
      <c r="I69" s="8">
        <f t="shared" si="62"/>
        <v>-79528746</v>
      </c>
      <c r="J69" s="3">
        <f t="shared" si="63"/>
        <v>0</v>
      </c>
      <c r="K69" s="41">
        <f t="shared" si="64"/>
        <v>78946868</v>
      </c>
      <c r="L69" s="8">
        <f t="shared" si="65"/>
        <v>-24467924</v>
      </c>
      <c r="M69" s="3">
        <f t="shared" si="59"/>
        <v>0</v>
      </c>
      <c r="N69" s="41">
        <f t="shared" si="66"/>
        <v>24286956</v>
      </c>
      <c r="P69" s="90">
        <f t="shared" si="56"/>
        <v>2.4050198189919844E-5</v>
      </c>
      <c r="Q69" s="89">
        <f t="shared" si="57"/>
        <v>1904.1185214526963</v>
      </c>
      <c r="R69" s="89">
        <f t="shared" si="58"/>
        <v>0</v>
      </c>
      <c r="S69" s="125">
        <f t="shared" si="32"/>
        <v>0</v>
      </c>
      <c r="T69" s="135"/>
      <c r="U69" s="14"/>
      <c r="V69" s="123"/>
      <c r="W69" s="14"/>
      <c r="X69" s="93"/>
    </row>
    <row r="70" spans="2:24" x14ac:dyDescent="0.25">
      <c r="B70" s="7">
        <v>66</v>
      </c>
      <c r="C70" s="17">
        <v>43957</v>
      </c>
      <c r="D70" s="7">
        <f t="shared" si="60"/>
        <v>4777</v>
      </c>
      <c r="E70" s="2">
        <f t="shared" si="61"/>
        <v>114025210</v>
      </c>
      <c r="F70" s="24">
        <f t="shared" si="31"/>
        <v>75.134933774834437</v>
      </c>
      <c r="G70" s="112">
        <f t="shared" si="67"/>
        <v>1.7695876160724639E-3</v>
      </c>
      <c r="H70" s="69">
        <f t="shared" si="55"/>
        <v>1</v>
      </c>
      <c r="I70" s="7">
        <f t="shared" si="62"/>
        <v>-114868465</v>
      </c>
      <c r="J70" s="2">
        <f t="shared" si="63"/>
        <v>0</v>
      </c>
      <c r="K70" s="36">
        <f t="shared" si="64"/>
        <v>114025210</v>
      </c>
      <c r="L70" s="7">
        <f t="shared" si="65"/>
        <v>-35339719</v>
      </c>
      <c r="M70" s="2">
        <f t="shared" si="59"/>
        <v>0</v>
      </c>
      <c r="N70" s="36">
        <f t="shared" si="66"/>
        <v>35078342</v>
      </c>
      <c r="P70" s="43">
        <f t="shared" si="56"/>
        <v>2.4050198189919844E-5</v>
      </c>
      <c r="Q70" s="42">
        <f t="shared" si="57"/>
        <v>2749.931744479275</v>
      </c>
      <c r="R70" s="42">
        <f t="shared" si="58"/>
        <v>0</v>
      </c>
      <c r="S70" s="124">
        <f t="shared" si="32"/>
        <v>0</v>
      </c>
      <c r="T70" s="136"/>
      <c r="U70" s="126"/>
      <c r="V70" s="122"/>
      <c r="W70" s="126"/>
      <c r="X70" s="92"/>
    </row>
    <row r="71" spans="2:24" x14ac:dyDescent="0.25">
      <c r="B71" s="8">
        <v>67</v>
      </c>
      <c r="C71" s="16">
        <v>43958</v>
      </c>
      <c r="D71" s="8">
        <f t="shared" si="60"/>
        <v>4777</v>
      </c>
      <c r="E71" s="3">
        <f t="shared" si="61"/>
        <v>164689859</v>
      </c>
      <c r="F71" s="23">
        <f t="shared" si="31"/>
        <v>75.134933774834437</v>
      </c>
      <c r="G71" s="111">
        <f t="shared" si="67"/>
        <v>1.7695876160724639E-3</v>
      </c>
      <c r="H71" s="68">
        <f t="shared" si="55"/>
        <v>1</v>
      </c>
      <c r="I71" s="8">
        <f t="shared" si="62"/>
        <v>-165910627</v>
      </c>
      <c r="J71" s="3">
        <f t="shared" si="63"/>
        <v>0</v>
      </c>
      <c r="K71" s="41">
        <f t="shared" si="64"/>
        <v>164689859</v>
      </c>
      <c r="L71" s="8">
        <f t="shared" si="65"/>
        <v>-51042162</v>
      </c>
      <c r="M71" s="3">
        <f t="shared" si="59"/>
        <v>0</v>
      </c>
      <c r="N71" s="41">
        <f t="shared" si="66"/>
        <v>50664649</v>
      </c>
      <c r="P71" s="90">
        <f t="shared" si="56"/>
        <v>2.4050198189919844E-5</v>
      </c>
      <c r="Q71" s="89">
        <f t="shared" si="57"/>
        <v>3971.5638571699869</v>
      </c>
      <c r="R71" s="89">
        <f t="shared" si="58"/>
        <v>0</v>
      </c>
      <c r="S71" s="125">
        <f t="shared" si="32"/>
        <v>0</v>
      </c>
      <c r="T71" s="135"/>
      <c r="U71" s="14"/>
      <c r="V71" s="123"/>
      <c r="W71" s="14"/>
      <c r="X71" s="93"/>
    </row>
    <row r="72" spans="2:24" x14ac:dyDescent="0.25">
      <c r="B72" s="7">
        <v>68</v>
      </c>
      <c r="C72" s="17">
        <v>43959</v>
      </c>
      <c r="D72" s="7">
        <f t="shared" si="60"/>
        <v>4777</v>
      </c>
      <c r="E72" s="2">
        <f t="shared" si="61"/>
        <v>237866254</v>
      </c>
      <c r="F72" s="24">
        <f t="shared" si="31"/>
        <v>75.134933774834437</v>
      </c>
      <c r="G72" s="112">
        <f t="shared" si="67"/>
        <v>1.7695876160724639E-3</v>
      </c>
      <c r="H72" s="69">
        <f t="shared" ref="H72:H103" si="68">D72/D71</f>
        <v>1</v>
      </c>
      <c r="I72" s="7">
        <f t="shared" si="62"/>
        <v>-239632275</v>
      </c>
      <c r="J72" s="2">
        <f t="shared" si="63"/>
        <v>0</v>
      </c>
      <c r="K72" s="36">
        <f t="shared" si="64"/>
        <v>237866254</v>
      </c>
      <c r="L72" s="7">
        <f t="shared" si="65"/>
        <v>-73721648</v>
      </c>
      <c r="M72" s="2">
        <f t="shared" si="59"/>
        <v>0</v>
      </c>
      <c r="N72" s="36">
        <f t="shared" si="66"/>
        <v>73176395</v>
      </c>
      <c r="P72" s="43">
        <f t="shared" si="56"/>
        <v>2.4050198189919844E-5</v>
      </c>
      <c r="Q72" s="42">
        <f t="shared" si="57"/>
        <v>5736.0019012311541</v>
      </c>
      <c r="R72" s="42">
        <f t="shared" si="58"/>
        <v>0</v>
      </c>
      <c r="S72" s="124">
        <f t="shared" si="32"/>
        <v>0</v>
      </c>
      <c r="T72" s="136"/>
      <c r="U72" s="126"/>
      <c r="V72" s="122"/>
      <c r="W72" s="126"/>
      <c r="X72" s="92"/>
    </row>
    <row r="73" spans="2:24" x14ac:dyDescent="0.25">
      <c r="B73" s="8">
        <v>69</v>
      </c>
      <c r="C73" s="16">
        <v>43960</v>
      </c>
      <c r="D73" s="8">
        <f t="shared" si="60"/>
        <v>4777</v>
      </c>
      <c r="E73" s="3">
        <f t="shared" si="61"/>
        <v>343557006</v>
      </c>
      <c r="F73" s="23">
        <f t="shared" si="31"/>
        <v>75.134933774834437</v>
      </c>
      <c r="G73" s="111">
        <f t="shared" si="67"/>
        <v>1.7695876160724639E-3</v>
      </c>
      <c r="H73" s="68">
        <f t="shared" si="68"/>
        <v>1</v>
      </c>
      <c r="I73" s="8">
        <f t="shared" si="62"/>
        <v>-346110551</v>
      </c>
      <c r="J73" s="3">
        <f t="shared" si="63"/>
        <v>0</v>
      </c>
      <c r="K73" s="41">
        <f t="shared" si="64"/>
        <v>343557006</v>
      </c>
      <c r="L73" s="8">
        <f t="shared" si="65"/>
        <v>-106478276</v>
      </c>
      <c r="M73" s="3">
        <f t="shared" si="59"/>
        <v>0</v>
      </c>
      <c r="N73" s="41">
        <f t="shared" si="66"/>
        <v>105690752</v>
      </c>
      <c r="P73" s="90">
        <f t="shared" si="56"/>
        <v>2.4050198189919844E-5</v>
      </c>
      <c r="Q73" s="89">
        <f t="shared" si="57"/>
        <v>8284.4300081627225</v>
      </c>
      <c r="R73" s="89">
        <f t="shared" si="58"/>
        <v>0</v>
      </c>
      <c r="S73" s="125">
        <f t="shared" si="32"/>
        <v>0</v>
      </c>
      <c r="T73" s="135"/>
      <c r="U73" s="14"/>
      <c r="V73" s="123"/>
      <c r="W73" s="14"/>
      <c r="X73" s="93"/>
    </row>
    <row r="74" spans="2:24" x14ac:dyDescent="0.25">
      <c r="B74" s="7">
        <v>70</v>
      </c>
      <c r="C74" s="17">
        <v>43961</v>
      </c>
      <c r="D74" s="7">
        <f t="shared" si="60"/>
        <v>4777</v>
      </c>
      <c r="E74" s="2">
        <f t="shared" si="61"/>
        <v>496209170</v>
      </c>
      <c r="F74" s="24">
        <f t="shared" si="31"/>
        <v>75.134933774834437</v>
      </c>
      <c r="G74" s="112">
        <f t="shared" si="67"/>
        <v>1.7695876160724639E-3</v>
      </c>
      <c r="H74" s="69">
        <f t="shared" si="68"/>
        <v>1</v>
      </c>
      <c r="I74" s="7">
        <f t="shared" si="62"/>
        <v>-499900158</v>
      </c>
      <c r="J74" s="2">
        <f t="shared" si="63"/>
        <v>0</v>
      </c>
      <c r="K74" s="36">
        <f t="shared" si="64"/>
        <v>496209170</v>
      </c>
      <c r="L74" s="7">
        <f t="shared" si="65"/>
        <v>-153789607</v>
      </c>
      <c r="M74" s="2">
        <f t="shared" si="59"/>
        <v>0</v>
      </c>
      <c r="N74" s="36">
        <f t="shared" si="66"/>
        <v>152652164</v>
      </c>
      <c r="P74" s="43">
        <f t="shared" si="56"/>
        <v>2.4050198189919844E-5</v>
      </c>
      <c r="Q74" s="42">
        <f t="shared" si="57"/>
        <v>11965.197313881597</v>
      </c>
      <c r="R74" s="42">
        <f t="shared" si="58"/>
        <v>0</v>
      </c>
      <c r="S74" s="124">
        <f t="shared" si="32"/>
        <v>0</v>
      </c>
      <c r="T74" s="136"/>
      <c r="U74" s="126"/>
      <c r="V74" s="122"/>
      <c r="W74" s="126"/>
      <c r="X74" s="92"/>
    </row>
    <row r="75" spans="2:24" x14ac:dyDescent="0.25">
      <c r="B75" s="8">
        <v>71</v>
      </c>
      <c r="C75" s="16">
        <v>43962</v>
      </c>
      <c r="D75" s="8">
        <f t="shared" si="60"/>
        <v>4777</v>
      </c>
      <c r="E75" s="3">
        <f t="shared" si="61"/>
        <v>716689039</v>
      </c>
      <c r="F75" s="23">
        <f t="shared" si="31"/>
        <v>75.134933774834437</v>
      </c>
      <c r="G75" s="111">
        <f t="shared" si="67"/>
        <v>1.7695876160724639E-3</v>
      </c>
      <c r="H75" s="68">
        <f t="shared" si="68"/>
        <v>1</v>
      </c>
      <c r="I75" s="8">
        <f t="shared" si="62"/>
        <v>-722022868</v>
      </c>
      <c r="J75" s="3">
        <f t="shared" si="63"/>
        <v>0</v>
      </c>
      <c r="K75" s="41">
        <f t="shared" si="64"/>
        <v>716689039</v>
      </c>
      <c r="L75" s="8">
        <f t="shared" si="65"/>
        <v>-222122710</v>
      </c>
      <c r="M75" s="3">
        <f t="shared" si="59"/>
        <v>0</v>
      </c>
      <c r="N75" s="41">
        <f t="shared" si="66"/>
        <v>220479869</v>
      </c>
      <c r="P75" s="90">
        <f t="shared" si="56"/>
        <v>2.4050198189919844E-5</v>
      </c>
      <c r="Q75" s="89">
        <f t="shared" si="57"/>
        <v>17281.434381797204</v>
      </c>
      <c r="R75" s="89">
        <f t="shared" si="58"/>
        <v>0</v>
      </c>
      <c r="S75" s="125">
        <f t="shared" si="32"/>
        <v>0</v>
      </c>
      <c r="T75" s="135"/>
      <c r="U75" s="14"/>
      <c r="V75" s="123"/>
      <c r="W75" s="14"/>
      <c r="X75" s="93"/>
    </row>
    <row r="76" spans="2:24" x14ac:dyDescent="0.25">
      <c r="B76" s="7">
        <v>72</v>
      </c>
      <c r="C76" s="17">
        <v>43963</v>
      </c>
      <c r="D76" s="7">
        <f t="shared" si="60"/>
        <v>4777</v>
      </c>
      <c r="E76" s="2">
        <f t="shared" si="61"/>
        <v>1035134395</v>
      </c>
      <c r="F76" s="24">
        <f t="shared" si="31"/>
        <v>75.134933774834437</v>
      </c>
      <c r="G76" s="112">
        <f t="shared" si="67"/>
        <v>1.7695876160724639E-3</v>
      </c>
      <c r="H76" s="69">
        <f t="shared" si="68"/>
        <v>1</v>
      </c>
      <c r="I76" s="7">
        <f t="shared" si="62"/>
        <v>-1042841026</v>
      </c>
      <c r="J76" s="2">
        <f t="shared" si="63"/>
        <v>0</v>
      </c>
      <c r="K76" s="36">
        <f t="shared" si="64"/>
        <v>1035134395</v>
      </c>
      <c r="L76" s="7">
        <f t="shared" si="65"/>
        <v>-320818158</v>
      </c>
      <c r="M76" s="2">
        <f t="shared" si="59"/>
        <v>0</v>
      </c>
      <c r="N76" s="36">
        <f t="shared" si="66"/>
        <v>318445356</v>
      </c>
      <c r="P76" s="43">
        <f t="shared" si="56"/>
        <v>2.4050198189919844E-5</v>
      </c>
      <c r="Q76" s="42">
        <f t="shared" si="57"/>
        <v>24959.827012465914</v>
      </c>
      <c r="R76" s="42">
        <f t="shared" si="58"/>
        <v>0</v>
      </c>
      <c r="S76" s="124">
        <f t="shared" si="32"/>
        <v>0</v>
      </c>
      <c r="T76" s="136"/>
      <c r="U76" s="126"/>
      <c r="V76" s="122"/>
      <c r="W76" s="126"/>
      <c r="X76" s="92"/>
    </row>
    <row r="77" spans="2:24" x14ac:dyDescent="0.25">
      <c r="B77" s="8">
        <v>73</v>
      </c>
      <c r="C77" s="16">
        <v>43964</v>
      </c>
      <c r="D77" s="8">
        <f t="shared" si="60"/>
        <v>4777</v>
      </c>
      <c r="E77" s="3">
        <f t="shared" si="61"/>
        <v>1495074094</v>
      </c>
      <c r="F77" s="23">
        <f t="shared" si="31"/>
        <v>75.134933774834437</v>
      </c>
      <c r="G77" s="111">
        <f t="shared" si="67"/>
        <v>1.7695876160724639E-3</v>
      </c>
      <c r="H77" s="68">
        <f t="shared" si="68"/>
        <v>1</v>
      </c>
      <c r="I77" s="8">
        <f t="shared" si="62"/>
        <v>-1506207830</v>
      </c>
      <c r="J77" s="3">
        <f t="shared" si="63"/>
        <v>0</v>
      </c>
      <c r="K77" s="41">
        <f t="shared" si="64"/>
        <v>1495074094</v>
      </c>
      <c r="L77" s="8">
        <f t="shared" si="65"/>
        <v>-463366804</v>
      </c>
      <c r="M77" s="3">
        <f t="shared" si="59"/>
        <v>0</v>
      </c>
      <c r="N77" s="41">
        <f t="shared" si="66"/>
        <v>459939699</v>
      </c>
      <c r="P77" s="90">
        <f t="shared" si="56"/>
        <v>2.4050198189919844E-5</v>
      </c>
      <c r="Q77" s="89">
        <f t="shared" si="57"/>
        <v>36049.948235599302</v>
      </c>
      <c r="R77" s="89">
        <f t="shared" si="58"/>
        <v>0</v>
      </c>
      <c r="S77" s="125">
        <f t="shared" si="32"/>
        <v>0</v>
      </c>
      <c r="T77" s="135"/>
      <c r="U77" s="14"/>
      <c r="V77" s="123"/>
      <c r="W77" s="14"/>
      <c r="X77" s="93"/>
    </row>
    <row r="78" spans="2:24" x14ac:dyDescent="0.25">
      <c r="B78" s="7">
        <v>74</v>
      </c>
      <c r="C78" s="17">
        <v>43965</v>
      </c>
      <c r="D78" s="7">
        <f t="shared" si="60"/>
        <v>4777</v>
      </c>
      <c r="E78" s="2">
        <f t="shared" si="61"/>
        <v>2159378104</v>
      </c>
      <c r="F78" s="24">
        <f t="shared" si="31"/>
        <v>75.134933774834437</v>
      </c>
      <c r="G78" s="112">
        <f t="shared" si="67"/>
        <v>1.7695876160724639E-3</v>
      </c>
      <c r="H78" s="69">
        <f t="shared" si="68"/>
        <v>1</v>
      </c>
      <c r="I78" s="7">
        <f t="shared" si="62"/>
        <v>-2175461705</v>
      </c>
      <c r="J78" s="2">
        <f t="shared" si="63"/>
        <v>0</v>
      </c>
      <c r="K78" s="36">
        <f t="shared" si="64"/>
        <v>2159378104</v>
      </c>
      <c r="L78" s="7">
        <f t="shared" si="65"/>
        <v>-669253875</v>
      </c>
      <c r="M78" s="2">
        <f t="shared" si="59"/>
        <v>0</v>
      </c>
      <c r="N78" s="36">
        <f t="shared" si="66"/>
        <v>664304010</v>
      </c>
      <c r="P78" s="43">
        <f t="shared" si="56"/>
        <v>2.4050198189919844E-5</v>
      </c>
      <c r="Q78" s="42">
        <f t="shared" si="57"/>
        <v>52067.72622219695</v>
      </c>
      <c r="R78" s="42">
        <f t="shared" si="58"/>
        <v>0</v>
      </c>
      <c r="S78" s="124">
        <f t="shared" si="32"/>
        <v>0</v>
      </c>
      <c r="T78" s="136"/>
      <c r="U78" s="126"/>
      <c r="V78" s="122"/>
      <c r="W78" s="126"/>
      <c r="X78" s="92"/>
    </row>
    <row r="79" spans="2:24" x14ac:dyDescent="0.25">
      <c r="B79" s="8">
        <v>75</v>
      </c>
      <c r="C79" s="16">
        <v>43966</v>
      </c>
      <c r="D79" s="8">
        <f t="shared" si="60"/>
        <v>4777</v>
      </c>
      <c r="E79" s="3">
        <f t="shared" si="61"/>
        <v>3118851310</v>
      </c>
      <c r="F79" s="23">
        <f t="shared" si="31"/>
        <v>75.134933774834437</v>
      </c>
      <c r="G79" s="111">
        <f t="shared" si="67"/>
        <v>1.7695876160724639E-3</v>
      </c>
      <c r="H79" s="68">
        <f t="shared" si="68"/>
        <v>1</v>
      </c>
      <c r="I79" s="8">
        <f t="shared" si="62"/>
        <v>-3142084141</v>
      </c>
      <c r="J79" s="3">
        <f t="shared" si="63"/>
        <v>0</v>
      </c>
      <c r="K79" s="41">
        <f t="shared" si="64"/>
        <v>3118851310</v>
      </c>
      <c r="L79" s="8">
        <f t="shared" si="65"/>
        <v>-966622436</v>
      </c>
      <c r="M79" s="3">
        <f t="shared" si="59"/>
        <v>0</v>
      </c>
      <c r="N79" s="41">
        <f t="shared" si="66"/>
        <v>959473206</v>
      </c>
      <c r="P79" s="90">
        <f t="shared" si="56"/>
        <v>2.4050198189919844E-5</v>
      </c>
      <c r="Q79" s="89">
        <f t="shared" si="57"/>
        <v>75202.659272571022</v>
      </c>
      <c r="R79" s="89">
        <f t="shared" si="58"/>
        <v>0</v>
      </c>
      <c r="S79" s="125">
        <f t="shared" si="32"/>
        <v>0</v>
      </c>
      <c r="T79" s="135"/>
      <c r="U79" s="14"/>
      <c r="V79" s="123"/>
      <c r="W79" s="14"/>
      <c r="X79" s="93"/>
    </row>
    <row r="80" spans="2:24" x14ac:dyDescent="0.25">
      <c r="B80" s="7">
        <v>76</v>
      </c>
      <c r="C80" s="17">
        <v>43967</v>
      </c>
      <c r="D80" s="7">
        <f t="shared" si="60"/>
        <v>4777</v>
      </c>
      <c r="E80" s="2">
        <f t="shared" si="61"/>
        <v>4504645794</v>
      </c>
      <c r="F80" s="24">
        <f t="shared" si="31"/>
        <v>75.134933774834437</v>
      </c>
      <c r="G80" s="112">
        <f t="shared" si="67"/>
        <v>1.7695876160724639E-3</v>
      </c>
      <c r="H80" s="69">
        <f t="shared" si="68"/>
        <v>1</v>
      </c>
      <c r="I80" s="7">
        <f t="shared" si="62"/>
        <v>-4538204461</v>
      </c>
      <c r="J80" s="2">
        <f t="shared" si="63"/>
        <v>0</v>
      </c>
      <c r="K80" s="36">
        <f t="shared" si="64"/>
        <v>4504645794</v>
      </c>
      <c r="L80" s="7">
        <f t="shared" si="65"/>
        <v>-1396120320</v>
      </c>
      <c r="M80" s="2">
        <f t="shared" si="59"/>
        <v>0</v>
      </c>
      <c r="N80" s="36">
        <f t="shared" si="66"/>
        <v>1385794484</v>
      </c>
      <c r="P80" s="43">
        <f t="shared" si="56"/>
        <v>2.4050198189919844E-5</v>
      </c>
      <c r="Q80" s="42">
        <f t="shared" si="57"/>
        <v>108617.10210888821</v>
      </c>
      <c r="R80" s="42">
        <f t="shared" si="58"/>
        <v>0</v>
      </c>
      <c r="S80" s="124">
        <f t="shared" si="32"/>
        <v>0</v>
      </c>
      <c r="T80" s="136"/>
      <c r="U80" s="126"/>
      <c r="V80" s="122"/>
      <c r="W80" s="126"/>
      <c r="X80" s="92"/>
    </row>
    <row r="81" spans="2:24" x14ac:dyDescent="0.25">
      <c r="B81" s="8">
        <v>77</v>
      </c>
      <c r="C81" s="16">
        <v>43968</v>
      </c>
      <c r="D81" s="8">
        <f t="shared" si="60"/>
        <v>4777</v>
      </c>
      <c r="E81" s="3">
        <f t="shared" si="61"/>
        <v>6506188244</v>
      </c>
      <c r="F81" s="23">
        <f t="shared" si="31"/>
        <v>75.134933774834437</v>
      </c>
      <c r="G81" s="111">
        <f t="shared" si="67"/>
        <v>1.7695876160724639E-3</v>
      </c>
      <c r="H81" s="68">
        <f t="shared" si="68"/>
        <v>1</v>
      </c>
      <c r="I81" s="8">
        <f t="shared" si="62"/>
        <v>-6554660811</v>
      </c>
      <c r="J81" s="3">
        <f t="shared" si="63"/>
        <v>0</v>
      </c>
      <c r="K81" s="41">
        <f t="shared" si="64"/>
        <v>6506188244</v>
      </c>
      <c r="L81" s="8">
        <f t="shared" si="65"/>
        <v>-2016456350</v>
      </c>
      <c r="M81" s="3">
        <f t="shared" si="59"/>
        <v>0</v>
      </c>
      <c r="N81" s="41">
        <f t="shared" si="66"/>
        <v>2001542450</v>
      </c>
      <c r="P81" s="90">
        <f t="shared" ref="P81:P112" si="69">Y$4*((1+W$4-X$4)*(1+W$4+Z$4)-X$4)</f>
        <v>2.4050198189919844E-5</v>
      </c>
      <c r="Q81" s="89">
        <f t="shared" ref="Q81:Q112" si="70">(1+W$4-X$4)*(1+W$4+Z$4)-Y$4*((Z$4*K80)+((I80+J80)*(1+W$4+Z$4)))</f>
        <v>156878.53376358462</v>
      </c>
      <c r="R81" s="89">
        <f t="shared" ref="R81:R112" si="71">-J80*(1+W$4+Z$4)</f>
        <v>0</v>
      </c>
      <c r="S81" s="125">
        <f t="shared" si="32"/>
        <v>0</v>
      </c>
      <c r="T81" s="135"/>
      <c r="U81" s="14"/>
      <c r="V81" s="123"/>
      <c r="W81" s="14"/>
      <c r="X81" s="93"/>
    </row>
    <row r="82" spans="2:24" x14ac:dyDescent="0.25">
      <c r="B82" s="7">
        <v>78</v>
      </c>
      <c r="C82" s="17">
        <v>43969</v>
      </c>
      <c r="D82" s="7">
        <f t="shared" si="60"/>
        <v>4777</v>
      </c>
      <c r="E82" s="2">
        <f t="shared" si="61"/>
        <v>9397073023</v>
      </c>
      <c r="F82" s="24">
        <f t="shared" si="31"/>
        <v>75.134933774834437</v>
      </c>
      <c r="G82" s="112">
        <f t="shared" si="67"/>
        <v>1.7695876160724639E-3</v>
      </c>
      <c r="H82" s="69">
        <f t="shared" si="68"/>
        <v>1</v>
      </c>
      <c r="I82" s="7">
        <f t="shared" si="62"/>
        <v>-9467086159</v>
      </c>
      <c r="J82" s="2">
        <f t="shared" si="63"/>
        <v>0</v>
      </c>
      <c r="K82" s="36">
        <f t="shared" si="64"/>
        <v>9397073023</v>
      </c>
      <c r="L82" s="7">
        <f t="shared" si="65"/>
        <v>-2912425348</v>
      </c>
      <c r="M82" s="2">
        <f t="shared" si="59"/>
        <v>0</v>
      </c>
      <c r="N82" s="36">
        <f t="shared" si="66"/>
        <v>2890884779</v>
      </c>
      <c r="P82" s="43">
        <f t="shared" si="69"/>
        <v>2.4050198189919844E-5</v>
      </c>
      <c r="Q82" s="42">
        <f t="shared" si="70"/>
        <v>226583.89433494705</v>
      </c>
      <c r="R82" s="42">
        <f t="shared" si="71"/>
        <v>0</v>
      </c>
      <c r="S82" s="124">
        <f t="shared" si="32"/>
        <v>0</v>
      </c>
      <c r="T82" s="136"/>
      <c r="U82" s="126"/>
      <c r="V82" s="122"/>
      <c r="W82" s="126"/>
      <c r="X82" s="92"/>
    </row>
    <row r="83" spans="2:24" x14ac:dyDescent="0.25">
      <c r="B83" s="8">
        <v>79</v>
      </c>
      <c r="C83" s="16">
        <v>43970</v>
      </c>
      <c r="D83" s="8">
        <f t="shared" si="60"/>
        <v>4777</v>
      </c>
      <c r="E83" s="3">
        <f t="shared" si="61"/>
        <v>13572460262</v>
      </c>
      <c r="F83" s="23">
        <f t="shared" si="31"/>
        <v>75.134933774834437</v>
      </c>
      <c r="G83" s="111">
        <f t="shared" si="67"/>
        <v>1.7695876160724639E-3</v>
      </c>
      <c r="H83" s="68">
        <f t="shared" si="68"/>
        <v>1</v>
      </c>
      <c r="I83" s="8">
        <f t="shared" si="62"/>
        <v>-13673585056</v>
      </c>
      <c r="J83" s="3">
        <f t="shared" si="63"/>
        <v>0</v>
      </c>
      <c r="K83" s="41">
        <f t="shared" si="64"/>
        <v>13572460262</v>
      </c>
      <c r="L83" s="8">
        <f t="shared" si="65"/>
        <v>-4206498897</v>
      </c>
      <c r="M83" s="3">
        <f t="shared" si="59"/>
        <v>0</v>
      </c>
      <c r="N83" s="41">
        <f t="shared" si="66"/>
        <v>4175387239</v>
      </c>
      <c r="P83" s="90">
        <f t="shared" si="69"/>
        <v>2.4050198189919844E-5</v>
      </c>
      <c r="Q83" s="89">
        <f t="shared" si="70"/>
        <v>327261.33228414319</v>
      </c>
      <c r="R83" s="89">
        <f t="shared" si="71"/>
        <v>0</v>
      </c>
      <c r="S83" s="125">
        <f t="shared" si="32"/>
        <v>0</v>
      </c>
      <c r="T83" s="135"/>
      <c r="U83" s="14"/>
      <c r="V83" s="123"/>
      <c r="W83" s="14"/>
      <c r="X83" s="93"/>
    </row>
    <row r="84" spans="2:24" x14ac:dyDescent="0.25">
      <c r="B84" s="7">
        <v>80</v>
      </c>
      <c r="C84" s="17">
        <v>43971</v>
      </c>
      <c r="D84" s="7">
        <f t="shared" si="60"/>
        <v>4777</v>
      </c>
      <c r="E84" s="2">
        <f t="shared" si="61"/>
        <v>19603090996</v>
      </c>
      <c r="F84" s="24">
        <f t="shared" si="31"/>
        <v>75.134933774834437</v>
      </c>
      <c r="G84" s="112">
        <f t="shared" si="67"/>
        <v>1.7695876160724639E-3</v>
      </c>
      <c r="H84" s="69">
        <f t="shared" si="68"/>
        <v>1</v>
      </c>
      <c r="I84" s="7">
        <f t="shared" si="62"/>
        <v>-19749151243</v>
      </c>
      <c r="J84" s="2">
        <f t="shared" si="63"/>
        <v>0</v>
      </c>
      <c r="K84" s="36">
        <f t="shared" si="64"/>
        <v>19603090996</v>
      </c>
      <c r="L84" s="7">
        <f t="shared" si="65"/>
        <v>-6075566187</v>
      </c>
      <c r="M84" s="2">
        <f t="shared" si="59"/>
        <v>0</v>
      </c>
      <c r="N84" s="36">
        <f t="shared" si="66"/>
        <v>6030630734</v>
      </c>
      <c r="P84" s="43">
        <f t="shared" si="69"/>
        <v>2.4050198189919844E-5</v>
      </c>
      <c r="Q84" s="42">
        <f t="shared" si="70"/>
        <v>472672.62392784155</v>
      </c>
      <c r="R84" s="42">
        <f t="shared" si="71"/>
        <v>0</v>
      </c>
      <c r="S84" s="124">
        <f t="shared" si="32"/>
        <v>0</v>
      </c>
      <c r="T84" s="136"/>
      <c r="U84" s="126"/>
      <c r="V84" s="122"/>
      <c r="W84" s="126"/>
      <c r="X84" s="92"/>
    </row>
    <row r="85" spans="2:24" x14ac:dyDescent="0.25">
      <c r="B85" s="8">
        <v>81</v>
      </c>
      <c r="C85" s="16">
        <v>43972</v>
      </c>
      <c r="D85" s="8">
        <f t="shared" si="60"/>
        <v>4777</v>
      </c>
      <c r="E85" s="3">
        <f t="shared" si="61"/>
        <v>28313302761</v>
      </c>
      <c r="F85" s="23">
        <f t="shared" si="31"/>
        <v>75.134933774834437</v>
      </c>
      <c r="G85" s="111">
        <f t="shared" si="67"/>
        <v>1.7695876160724639E-3</v>
      </c>
      <c r="H85" s="68">
        <f t="shared" si="68"/>
        <v>1</v>
      </c>
      <c r="I85" s="8">
        <f t="shared" si="62"/>
        <v>-28524264562</v>
      </c>
      <c r="J85" s="3">
        <f t="shared" si="63"/>
        <v>0</v>
      </c>
      <c r="K85" s="41">
        <f t="shared" si="64"/>
        <v>28313302761</v>
      </c>
      <c r="L85" s="8">
        <f t="shared" si="65"/>
        <v>-8775113319</v>
      </c>
      <c r="M85" s="3">
        <f t="shared" si="59"/>
        <v>0</v>
      </c>
      <c r="N85" s="41">
        <f t="shared" si="66"/>
        <v>8710211765</v>
      </c>
      <c r="P85" s="90">
        <f t="shared" si="69"/>
        <v>2.4050198189919844E-5</v>
      </c>
      <c r="Q85" s="89">
        <f t="shared" si="70"/>
        <v>682694.29477390868</v>
      </c>
      <c r="R85" s="89">
        <f t="shared" si="71"/>
        <v>0</v>
      </c>
      <c r="S85" s="125">
        <f t="shared" si="32"/>
        <v>0</v>
      </c>
      <c r="T85" s="135"/>
      <c r="U85" s="14"/>
      <c r="V85" s="123"/>
      <c r="W85" s="14"/>
      <c r="X85" s="93"/>
    </row>
    <row r="86" spans="2:24" x14ac:dyDescent="0.25">
      <c r="B86" s="7">
        <v>82</v>
      </c>
      <c r="C86" s="17">
        <v>43973</v>
      </c>
      <c r="D86" s="7">
        <f t="shared" si="60"/>
        <v>4777</v>
      </c>
      <c r="E86" s="2">
        <f t="shared" si="61"/>
        <v>40893709742</v>
      </c>
      <c r="F86" s="24">
        <f t="shared" si="31"/>
        <v>75.134933774834437</v>
      </c>
      <c r="G86" s="112">
        <f t="shared" si="67"/>
        <v>1.7695876160724639E-3</v>
      </c>
      <c r="H86" s="69">
        <f t="shared" si="68"/>
        <v>1</v>
      </c>
      <c r="I86" s="7">
        <f t="shared" si="62"/>
        <v>-41198410706</v>
      </c>
      <c r="J86" s="2">
        <f t="shared" si="63"/>
        <v>0</v>
      </c>
      <c r="K86" s="36">
        <f t="shared" si="64"/>
        <v>40893709742</v>
      </c>
      <c r="L86" s="7">
        <f t="shared" si="65"/>
        <v>-12674146144</v>
      </c>
      <c r="M86" s="2">
        <f t="shared" si="59"/>
        <v>0</v>
      </c>
      <c r="N86" s="36">
        <f t="shared" si="66"/>
        <v>12580406981</v>
      </c>
      <c r="P86" s="43">
        <f t="shared" si="69"/>
        <v>2.4050198189919844E-5</v>
      </c>
      <c r="Q86" s="42">
        <f t="shared" si="70"/>
        <v>986034.57688926952</v>
      </c>
      <c r="R86" s="42">
        <f t="shared" si="71"/>
        <v>0</v>
      </c>
      <c r="S86" s="124">
        <f t="shared" si="32"/>
        <v>0</v>
      </c>
      <c r="T86" s="136"/>
      <c r="U86" s="126"/>
      <c r="V86" s="122"/>
      <c r="W86" s="126"/>
      <c r="X86" s="92"/>
    </row>
    <row r="87" spans="2:24" x14ac:dyDescent="0.25">
      <c r="B87" s="8">
        <v>83</v>
      </c>
      <c r="C87" s="16">
        <v>43974</v>
      </c>
      <c r="D87" s="8">
        <f t="shared" si="60"/>
        <v>4777</v>
      </c>
      <c r="E87" s="3">
        <f t="shared" si="61"/>
        <v>59063949924</v>
      </c>
      <c r="F87" s="23">
        <f t="shared" si="31"/>
        <v>75.134933774834437</v>
      </c>
      <c r="G87" s="111">
        <f t="shared" si="67"/>
        <v>1.7695876160724639E-3</v>
      </c>
      <c r="H87" s="68">
        <f t="shared" si="68"/>
        <v>1</v>
      </c>
      <c r="I87" s="8">
        <f t="shared" si="62"/>
        <v>-59504041032</v>
      </c>
      <c r="J87" s="3">
        <f t="shared" si="63"/>
        <v>0</v>
      </c>
      <c r="K87" s="41">
        <f t="shared" si="64"/>
        <v>59063949924</v>
      </c>
      <c r="L87" s="8">
        <f t="shared" si="65"/>
        <v>-18305630326</v>
      </c>
      <c r="M87" s="3">
        <f t="shared" si="59"/>
        <v>0</v>
      </c>
      <c r="N87" s="41">
        <f t="shared" si="66"/>
        <v>18170240182</v>
      </c>
      <c r="P87" s="90">
        <f t="shared" si="69"/>
        <v>2.4050198189919844E-5</v>
      </c>
      <c r="Q87" s="89">
        <f t="shared" si="70"/>
        <v>1424157.5876310177</v>
      </c>
      <c r="R87" s="89">
        <f t="shared" si="71"/>
        <v>0</v>
      </c>
      <c r="S87" s="125">
        <f t="shared" si="32"/>
        <v>0</v>
      </c>
      <c r="T87" s="135"/>
      <c r="U87" s="14"/>
      <c r="V87" s="123"/>
      <c r="W87" s="14"/>
      <c r="X87" s="93"/>
    </row>
    <row r="88" spans="2:24" x14ac:dyDescent="0.25">
      <c r="B88" s="7">
        <v>84</v>
      </c>
      <c r="C88" s="17">
        <v>43975</v>
      </c>
      <c r="D88" s="7">
        <f t="shared" si="60"/>
        <v>4777</v>
      </c>
      <c r="E88" s="2">
        <f t="shared" si="61"/>
        <v>85307745436</v>
      </c>
      <c r="F88" s="24">
        <f t="shared" si="31"/>
        <v>75.134933774834437</v>
      </c>
      <c r="G88" s="112">
        <f t="shared" si="67"/>
        <v>1.7695876160724639E-3</v>
      </c>
      <c r="H88" s="69">
        <f t="shared" si="68"/>
        <v>1</v>
      </c>
      <c r="I88" s="7">
        <f t="shared" si="62"/>
        <v>-85943384386</v>
      </c>
      <c r="J88" s="2">
        <f t="shared" si="63"/>
        <v>0</v>
      </c>
      <c r="K88" s="36">
        <f t="shared" si="64"/>
        <v>85307745436</v>
      </c>
      <c r="L88" s="7">
        <f t="shared" si="65"/>
        <v>-26439343354</v>
      </c>
      <c r="M88" s="2">
        <f t="shared" si="59"/>
        <v>0</v>
      </c>
      <c r="N88" s="36">
        <f t="shared" si="66"/>
        <v>26243795512</v>
      </c>
      <c r="P88" s="43">
        <f t="shared" si="69"/>
        <v>2.4050198189919844E-5</v>
      </c>
      <c r="Q88" s="42">
        <f t="shared" si="70"/>
        <v>2056951.1329128812</v>
      </c>
      <c r="R88" s="42">
        <f t="shared" si="71"/>
        <v>0</v>
      </c>
      <c r="S88" s="124">
        <f t="shared" si="32"/>
        <v>0</v>
      </c>
      <c r="T88" s="136"/>
      <c r="U88" s="126"/>
      <c r="V88" s="122"/>
      <c r="W88" s="126"/>
      <c r="X88" s="92"/>
    </row>
    <row r="89" spans="2:24" x14ac:dyDescent="0.25">
      <c r="B89" s="8">
        <v>85</v>
      </c>
      <c r="C89" s="16">
        <v>43976</v>
      </c>
      <c r="D89" s="8">
        <f t="shared" si="60"/>
        <v>4777</v>
      </c>
      <c r="E89" s="3">
        <f t="shared" si="61"/>
        <v>123212406904</v>
      </c>
      <c r="F89" s="23">
        <f t="shared" si="31"/>
        <v>75.134933774834437</v>
      </c>
      <c r="G89" s="111">
        <f t="shared" si="67"/>
        <v>1.7695876160724639E-3</v>
      </c>
      <c r="H89" s="68">
        <f t="shared" si="68"/>
        <v>1</v>
      </c>
      <c r="I89" s="8">
        <f t="shared" si="62"/>
        <v>-124130481172</v>
      </c>
      <c r="J89" s="3">
        <f t="shared" si="63"/>
        <v>0</v>
      </c>
      <c r="K89" s="41">
        <f t="shared" si="64"/>
        <v>123212406904</v>
      </c>
      <c r="L89" s="8">
        <f t="shared" si="65"/>
        <v>-38187096786</v>
      </c>
      <c r="M89" s="3">
        <f t="shared" ref="M89:M120" si="72">J89-J88</f>
        <v>0</v>
      </c>
      <c r="N89" s="41">
        <f t="shared" si="66"/>
        <v>37904661468</v>
      </c>
      <c r="P89" s="90">
        <f t="shared" si="69"/>
        <v>2.4050198189919844E-5</v>
      </c>
      <c r="Q89" s="89">
        <f t="shared" si="70"/>
        <v>2970912.8768092287</v>
      </c>
      <c r="R89" s="89">
        <f t="shared" si="71"/>
        <v>0</v>
      </c>
      <c r="S89" s="125">
        <f t="shared" si="32"/>
        <v>0</v>
      </c>
      <c r="T89" s="135"/>
      <c r="U89" s="14"/>
      <c r="V89" s="123"/>
      <c r="W89" s="14"/>
      <c r="X89" s="93"/>
    </row>
    <row r="90" spans="2:24" x14ac:dyDescent="0.25">
      <c r="B90" s="7">
        <v>86</v>
      </c>
      <c r="C90" s="17">
        <v>43977</v>
      </c>
      <c r="D90" s="7">
        <f t="shared" si="60"/>
        <v>4777</v>
      </c>
      <c r="E90" s="2">
        <f t="shared" si="61"/>
        <v>177959189257</v>
      </c>
      <c r="F90" s="24">
        <f t="shared" si="31"/>
        <v>75.134933774834437</v>
      </c>
      <c r="G90" s="112">
        <f t="shared" si="67"/>
        <v>1.7695876160724639E-3</v>
      </c>
      <c r="H90" s="69">
        <f t="shared" si="68"/>
        <v>1</v>
      </c>
      <c r="I90" s="7">
        <f t="shared" si="62"/>
        <v>-179285192900</v>
      </c>
      <c r="J90" s="2">
        <f t="shared" si="63"/>
        <v>0</v>
      </c>
      <c r="K90" s="36">
        <f t="shared" si="64"/>
        <v>177959189257</v>
      </c>
      <c r="L90" s="7">
        <f t="shared" si="65"/>
        <v>-55154711728</v>
      </c>
      <c r="M90" s="2">
        <f t="shared" si="72"/>
        <v>0</v>
      </c>
      <c r="N90" s="36">
        <f t="shared" si="66"/>
        <v>54746782353</v>
      </c>
      <c r="P90" s="43">
        <f t="shared" si="69"/>
        <v>2.4050198189919844E-5</v>
      </c>
      <c r="Q90" s="42">
        <f t="shared" si="70"/>
        <v>4290973.8596329307</v>
      </c>
      <c r="R90" s="42">
        <f t="shared" si="71"/>
        <v>0</v>
      </c>
      <c r="S90" s="124">
        <f t="shared" si="32"/>
        <v>0</v>
      </c>
      <c r="T90" s="136"/>
      <c r="U90" s="126"/>
      <c r="V90" s="122"/>
      <c r="W90" s="126"/>
      <c r="X90" s="92"/>
    </row>
    <row r="91" spans="2:24" x14ac:dyDescent="0.25">
      <c r="B91" s="8">
        <v>87</v>
      </c>
      <c r="C91" s="16">
        <v>43978</v>
      </c>
      <c r="D91" s="8">
        <f t="shared" ref="D91:D122" si="73">D90+IF(M91&gt;0,M91,0)</f>
        <v>4777</v>
      </c>
      <c r="E91" s="3">
        <f t="shared" ref="E91:E122" si="74">E90+IF(N91&gt;0,N91,0)</f>
        <v>257031526588</v>
      </c>
      <c r="F91" s="23">
        <f t="shared" si="31"/>
        <v>75.134933774834437</v>
      </c>
      <c r="G91" s="111">
        <f t="shared" si="67"/>
        <v>1.7695876160724639E-3</v>
      </c>
      <c r="H91" s="68">
        <f t="shared" si="68"/>
        <v>1</v>
      </c>
      <c r="I91" s="8">
        <f t="shared" ref="I91:I122" si="75">INT((Z$4*K91+I90)/(1+Y$4*J91))</f>
        <v>-258946714247</v>
      </c>
      <c r="J91" s="3">
        <f t="shared" ref="J91:J122" si="76">S91</f>
        <v>0</v>
      </c>
      <c r="K91" s="41">
        <f t="shared" ref="K91:K122" si="77">INT((X$4*J91+K90)/(1+W$4+Z$4))</f>
        <v>257031526588</v>
      </c>
      <c r="L91" s="8">
        <f t="shared" ref="L91:L122" si="78">I91-I90</f>
        <v>-79661521347</v>
      </c>
      <c r="M91" s="3">
        <f t="shared" si="72"/>
        <v>0</v>
      </c>
      <c r="N91" s="41">
        <f t="shared" ref="N91:N122" si="79">K91-K90</f>
        <v>79072337331</v>
      </c>
      <c r="P91" s="90">
        <f t="shared" si="69"/>
        <v>2.4050198189919844E-5</v>
      </c>
      <c r="Q91" s="89">
        <f t="shared" si="70"/>
        <v>6197575.5418519443</v>
      </c>
      <c r="R91" s="89">
        <f t="shared" si="71"/>
        <v>0</v>
      </c>
      <c r="S91" s="125">
        <f t="shared" si="32"/>
        <v>0</v>
      </c>
      <c r="T91" s="135"/>
      <c r="U91" s="14"/>
      <c r="V91" s="123"/>
      <c r="W91" s="14"/>
      <c r="X91" s="93"/>
    </row>
    <row r="92" spans="2:24" x14ac:dyDescent="0.25">
      <c r="B92" s="7">
        <v>88</v>
      </c>
      <c r="C92" s="17">
        <v>43979</v>
      </c>
      <c r="D92" s="7">
        <f t="shared" si="73"/>
        <v>4777</v>
      </c>
      <c r="E92" s="2">
        <f t="shared" si="74"/>
        <v>371237955938</v>
      </c>
      <c r="F92" s="24">
        <f t="shared" ref="F92:F155" si="80">D92*(F$26/D$26)</f>
        <v>75.134933774834437</v>
      </c>
      <c r="G92" s="112">
        <f t="shared" si="67"/>
        <v>1.7695876160724639E-3</v>
      </c>
      <c r="H92" s="69">
        <f t="shared" si="68"/>
        <v>1</v>
      </c>
      <c r="I92" s="7">
        <f t="shared" si="75"/>
        <v>-374004118855</v>
      </c>
      <c r="J92" s="2">
        <f t="shared" si="76"/>
        <v>0</v>
      </c>
      <c r="K92" s="36">
        <f t="shared" si="77"/>
        <v>371237955938</v>
      </c>
      <c r="L92" s="7">
        <f t="shared" si="78"/>
        <v>-115057404608</v>
      </c>
      <c r="M92" s="2">
        <f t="shared" si="72"/>
        <v>0</v>
      </c>
      <c r="N92" s="36">
        <f t="shared" si="79"/>
        <v>114206429350</v>
      </c>
      <c r="P92" s="43">
        <f t="shared" si="69"/>
        <v>2.4050198189919844E-5</v>
      </c>
      <c r="Q92" s="42">
        <f t="shared" si="70"/>
        <v>8951334.6650607362</v>
      </c>
      <c r="R92" s="42">
        <f t="shared" si="71"/>
        <v>0</v>
      </c>
      <c r="S92" s="124">
        <f t="shared" ref="S92:S155" si="81">INT(((-Q92+SQRT((Q92^2)-(4*P92*R92)))/(2*P92)))</f>
        <v>0</v>
      </c>
      <c r="T92" s="136"/>
      <c r="U92" s="126"/>
      <c r="V92" s="122"/>
      <c r="W92" s="126"/>
      <c r="X92" s="92"/>
    </row>
    <row r="93" spans="2:24" x14ac:dyDescent="0.25">
      <c r="B93" s="8">
        <v>89</v>
      </c>
      <c r="C93" s="16">
        <v>43980</v>
      </c>
      <c r="D93" s="8">
        <f t="shared" si="73"/>
        <v>4777</v>
      </c>
      <c r="E93" s="3">
        <f t="shared" si="74"/>
        <v>536189555260</v>
      </c>
      <c r="F93" s="23">
        <f t="shared" si="80"/>
        <v>75.134933774834437</v>
      </c>
      <c r="G93" s="111">
        <f t="shared" si="67"/>
        <v>1.7695876160724639E-3</v>
      </c>
      <c r="H93" s="68">
        <f t="shared" si="68"/>
        <v>1</v>
      </c>
      <c r="I93" s="8">
        <f t="shared" si="75"/>
        <v>-540184805983</v>
      </c>
      <c r="J93" s="3">
        <f t="shared" si="76"/>
        <v>0</v>
      </c>
      <c r="K93" s="41">
        <f t="shared" si="77"/>
        <v>536189555260</v>
      </c>
      <c r="L93" s="8">
        <f t="shared" si="78"/>
        <v>-166180687128</v>
      </c>
      <c r="M93" s="3">
        <f t="shared" si="72"/>
        <v>0</v>
      </c>
      <c r="N93" s="41">
        <f t="shared" si="79"/>
        <v>164951599322</v>
      </c>
      <c r="P93" s="90">
        <f t="shared" si="69"/>
        <v>2.4050198189919844E-5</v>
      </c>
      <c r="Q93" s="89">
        <f t="shared" si="70"/>
        <v>12928667.413355395</v>
      </c>
      <c r="R93" s="89">
        <f t="shared" si="71"/>
        <v>0</v>
      </c>
      <c r="S93" s="125">
        <f t="shared" si="81"/>
        <v>0</v>
      </c>
      <c r="T93" s="135"/>
      <c r="U93" s="14"/>
      <c r="V93" s="123"/>
      <c r="W93" s="14"/>
      <c r="X93" s="93"/>
    </row>
    <row r="94" spans="2:24" x14ac:dyDescent="0.25">
      <c r="B94" s="7">
        <v>90</v>
      </c>
      <c r="C94" s="17">
        <v>43981</v>
      </c>
      <c r="D94" s="7">
        <f t="shared" si="73"/>
        <v>4777</v>
      </c>
      <c r="E94" s="2">
        <f t="shared" si="74"/>
        <v>774433849156</v>
      </c>
      <c r="F94" s="24">
        <f t="shared" si="80"/>
        <v>75.134933774834437</v>
      </c>
      <c r="G94" s="112">
        <f t="shared" si="67"/>
        <v>1.7695876160724639E-3</v>
      </c>
      <c r="H94" s="69">
        <f t="shared" si="68"/>
        <v>1</v>
      </c>
      <c r="I94" s="7">
        <f t="shared" si="75"/>
        <v>-780204306411</v>
      </c>
      <c r="J94" s="2">
        <f t="shared" si="76"/>
        <v>0</v>
      </c>
      <c r="K94" s="36">
        <f t="shared" si="77"/>
        <v>774433849156</v>
      </c>
      <c r="L94" s="7">
        <f t="shared" si="78"/>
        <v>-240019500428</v>
      </c>
      <c r="M94" s="2">
        <f t="shared" si="72"/>
        <v>0</v>
      </c>
      <c r="N94" s="36">
        <f t="shared" si="79"/>
        <v>238244293896</v>
      </c>
      <c r="P94" s="43">
        <f t="shared" si="69"/>
        <v>2.4050198189919844E-5</v>
      </c>
      <c r="Q94" s="42">
        <f t="shared" si="70"/>
        <v>18673242.404433552</v>
      </c>
      <c r="R94" s="42">
        <f t="shared" si="71"/>
        <v>0</v>
      </c>
      <c r="S94" s="124">
        <f t="shared" si="81"/>
        <v>0</v>
      </c>
      <c r="T94" s="136"/>
      <c r="U94" s="126"/>
      <c r="V94" s="122"/>
      <c r="W94" s="126"/>
      <c r="X94" s="92"/>
    </row>
    <row r="95" spans="2:24" x14ac:dyDescent="0.25">
      <c r="B95" s="8">
        <v>91</v>
      </c>
      <c r="C95" s="16">
        <v>43982</v>
      </c>
      <c r="D95" s="8">
        <f t="shared" si="73"/>
        <v>4777</v>
      </c>
      <c r="E95" s="3">
        <f t="shared" si="74"/>
        <v>1118536869723</v>
      </c>
      <c r="F95" s="23">
        <f t="shared" si="80"/>
        <v>75.134933774834437</v>
      </c>
      <c r="G95" s="111">
        <f t="shared" si="67"/>
        <v>1.7695876160724639E-3</v>
      </c>
      <c r="H95" s="68">
        <f t="shared" si="68"/>
        <v>1</v>
      </c>
      <c r="I95" s="8">
        <f t="shared" si="75"/>
        <v>-1126871308342</v>
      </c>
      <c r="J95" s="3">
        <f t="shared" si="76"/>
        <v>0</v>
      </c>
      <c r="K95" s="41">
        <f t="shared" si="77"/>
        <v>1118536869723</v>
      </c>
      <c r="L95" s="8">
        <f t="shared" si="78"/>
        <v>-346667001931</v>
      </c>
      <c r="M95" s="3">
        <f t="shared" si="72"/>
        <v>0</v>
      </c>
      <c r="N95" s="41">
        <f t="shared" si="79"/>
        <v>344103020567</v>
      </c>
      <c r="P95" s="90">
        <f t="shared" si="69"/>
        <v>2.4050198189919844E-5</v>
      </c>
      <c r="Q95" s="89">
        <f t="shared" si="70"/>
        <v>26970295.710433122</v>
      </c>
      <c r="R95" s="89">
        <f t="shared" si="71"/>
        <v>0</v>
      </c>
      <c r="S95" s="125">
        <f t="shared" si="81"/>
        <v>0</v>
      </c>
      <c r="T95" s="135"/>
      <c r="U95" s="14"/>
      <c r="V95" s="123"/>
      <c r="W95" s="14"/>
      <c r="X95" s="93"/>
    </row>
    <row r="96" spans="2:24" x14ac:dyDescent="0.25">
      <c r="B96" s="7">
        <v>92</v>
      </c>
      <c r="C96" s="17">
        <v>43983</v>
      </c>
      <c r="D96" s="7">
        <f t="shared" si="73"/>
        <v>4777</v>
      </c>
      <c r="E96" s="2">
        <f t="shared" si="74"/>
        <v>1615534664831</v>
      </c>
      <c r="F96" s="24">
        <f t="shared" si="80"/>
        <v>75.134933774834437</v>
      </c>
      <c r="G96" s="112">
        <f t="shared" si="67"/>
        <v>1.7695876160724639E-3</v>
      </c>
      <c r="H96" s="69">
        <f t="shared" si="68"/>
        <v>1</v>
      </c>
      <c r="I96" s="7">
        <f t="shared" si="75"/>
        <v>-1627572334774</v>
      </c>
      <c r="J96" s="2">
        <f t="shared" si="76"/>
        <v>0</v>
      </c>
      <c r="K96" s="36">
        <f t="shared" si="77"/>
        <v>1615534664831</v>
      </c>
      <c r="L96" s="7">
        <f t="shared" si="78"/>
        <v>-500701026432</v>
      </c>
      <c r="M96" s="2">
        <f t="shared" si="72"/>
        <v>0</v>
      </c>
      <c r="N96" s="36">
        <f t="shared" si="79"/>
        <v>496997795108</v>
      </c>
      <c r="P96" s="43">
        <f t="shared" si="69"/>
        <v>2.4050198189919844E-5</v>
      </c>
      <c r="Q96" s="42">
        <f t="shared" si="70"/>
        <v>38953966.15939787</v>
      </c>
      <c r="R96" s="42">
        <f t="shared" si="71"/>
        <v>0</v>
      </c>
      <c r="S96" s="124">
        <f t="shared" si="81"/>
        <v>0</v>
      </c>
      <c r="T96" s="136"/>
      <c r="U96" s="126"/>
      <c r="V96" s="122"/>
      <c r="W96" s="126"/>
      <c r="X96" s="92"/>
    </row>
    <row r="97" spans="2:24" x14ac:dyDescent="0.25">
      <c r="B97" s="8">
        <v>93</v>
      </c>
      <c r="C97" s="16">
        <v>43984</v>
      </c>
      <c r="D97" s="8">
        <f t="shared" si="73"/>
        <v>4777</v>
      </c>
      <c r="E97" s="3">
        <f t="shared" si="74"/>
        <v>2333362738340</v>
      </c>
      <c r="F97" s="23">
        <f t="shared" si="80"/>
        <v>75.134933774834437</v>
      </c>
      <c r="G97" s="111">
        <f t="shared" si="67"/>
        <v>1.7695876160724639E-3</v>
      </c>
      <c r="H97" s="68">
        <f t="shared" si="68"/>
        <v>1</v>
      </c>
      <c r="I97" s="8">
        <f t="shared" si="75"/>
        <v>-2350749090778</v>
      </c>
      <c r="J97" s="3">
        <f t="shared" si="76"/>
        <v>0</v>
      </c>
      <c r="K97" s="41">
        <f t="shared" si="77"/>
        <v>2333362738340</v>
      </c>
      <c r="L97" s="8">
        <f t="shared" si="78"/>
        <v>-723176756004</v>
      </c>
      <c r="M97" s="3">
        <f t="shared" si="72"/>
        <v>0</v>
      </c>
      <c r="N97" s="41">
        <f t="shared" si="79"/>
        <v>717828073509</v>
      </c>
      <c r="P97" s="90">
        <f t="shared" si="69"/>
        <v>2.4050198189919844E-5</v>
      </c>
      <c r="Q97" s="89">
        <f t="shared" si="70"/>
        <v>56262322.769051373</v>
      </c>
      <c r="R97" s="89">
        <f t="shared" si="71"/>
        <v>0</v>
      </c>
      <c r="S97" s="125">
        <f t="shared" si="81"/>
        <v>0</v>
      </c>
      <c r="T97" s="135"/>
      <c r="U97" s="14"/>
      <c r="V97" s="123"/>
      <c r="W97" s="14"/>
      <c r="X97" s="93"/>
    </row>
    <row r="98" spans="2:24" x14ac:dyDescent="0.25">
      <c r="B98" s="7">
        <v>94</v>
      </c>
      <c r="C98" s="17">
        <v>43985</v>
      </c>
      <c r="D98" s="7">
        <f t="shared" si="73"/>
        <v>4777</v>
      </c>
      <c r="E98" s="2">
        <f t="shared" si="74"/>
        <v>3370142273761</v>
      </c>
      <c r="F98" s="24">
        <f t="shared" si="80"/>
        <v>75.134933774834437</v>
      </c>
      <c r="G98" s="112">
        <f t="shared" si="67"/>
        <v>1.7695876160724639E-3</v>
      </c>
      <c r="H98" s="69">
        <f t="shared" si="68"/>
        <v>1</v>
      </c>
      <c r="I98" s="7">
        <f t="shared" si="75"/>
        <v>-3395253880695</v>
      </c>
      <c r="J98" s="2">
        <f t="shared" si="76"/>
        <v>0</v>
      </c>
      <c r="K98" s="36">
        <f t="shared" si="77"/>
        <v>3370142273761</v>
      </c>
      <c r="L98" s="7">
        <f t="shared" si="78"/>
        <v>-1044504789917</v>
      </c>
      <c r="M98" s="2">
        <f t="shared" si="72"/>
        <v>0</v>
      </c>
      <c r="N98" s="36">
        <f t="shared" si="79"/>
        <v>1036779535421</v>
      </c>
      <c r="P98" s="43">
        <f t="shared" si="69"/>
        <v>2.4050198189919844E-5</v>
      </c>
      <c r="Q98" s="42">
        <f t="shared" si="70"/>
        <v>81261275.285544634</v>
      </c>
      <c r="R98" s="42">
        <f t="shared" si="71"/>
        <v>0</v>
      </c>
      <c r="S98" s="124">
        <f t="shared" si="81"/>
        <v>0</v>
      </c>
      <c r="T98" s="136"/>
      <c r="U98" s="126"/>
      <c r="V98" s="122"/>
      <c r="W98" s="126"/>
      <c r="X98" s="92"/>
    </row>
    <row r="99" spans="2:24" x14ac:dyDescent="0.25">
      <c r="B99" s="8">
        <v>95</v>
      </c>
      <c r="C99" s="16">
        <v>43986</v>
      </c>
      <c r="D99" s="8">
        <f t="shared" si="73"/>
        <v>4777</v>
      </c>
      <c r="E99" s="3">
        <f t="shared" si="74"/>
        <v>4867592491629</v>
      </c>
      <c r="F99" s="23">
        <f t="shared" si="80"/>
        <v>75.134933774834437</v>
      </c>
      <c r="G99" s="111">
        <f t="shared" si="67"/>
        <v>1.7695876160724639E-3</v>
      </c>
      <c r="H99" s="68">
        <f t="shared" si="68"/>
        <v>1</v>
      </c>
      <c r="I99" s="8">
        <f t="shared" si="75"/>
        <v>-4903861903702</v>
      </c>
      <c r="J99" s="3">
        <f t="shared" si="76"/>
        <v>0</v>
      </c>
      <c r="K99" s="41">
        <f t="shared" si="77"/>
        <v>4867592491629</v>
      </c>
      <c r="L99" s="8">
        <f t="shared" si="78"/>
        <v>-1508608023007</v>
      </c>
      <c r="M99" s="3">
        <f t="shared" si="72"/>
        <v>0</v>
      </c>
      <c r="N99" s="41">
        <f t="shared" si="79"/>
        <v>1497450217868</v>
      </c>
      <c r="P99" s="90">
        <f t="shared" si="69"/>
        <v>2.4050198189919844E-5</v>
      </c>
      <c r="Q99" s="89">
        <f t="shared" si="70"/>
        <v>117367974.55318668</v>
      </c>
      <c r="R99" s="89">
        <f t="shared" si="71"/>
        <v>0</v>
      </c>
      <c r="S99" s="125">
        <f t="shared" si="81"/>
        <v>0</v>
      </c>
      <c r="T99" s="135"/>
      <c r="U99" s="14"/>
      <c r="V99" s="123"/>
      <c r="W99" s="14"/>
      <c r="X99" s="93"/>
    </row>
    <row r="100" spans="2:24" x14ac:dyDescent="0.25">
      <c r="B100" s="7">
        <v>96</v>
      </c>
      <c r="C100" s="17">
        <v>43987</v>
      </c>
      <c r="D100" s="7">
        <f t="shared" si="73"/>
        <v>4777</v>
      </c>
      <c r="E100" s="2">
        <f t="shared" si="74"/>
        <v>7030402499335</v>
      </c>
      <c r="F100" s="24">
        <f t="shared" si="80"/>
        <v>75.134933774834437</v>
      </c>
      <c r="G100" s="112">
        <f t="shared" ref="G100:G131" si="82">D100/U$3</f>
        <v>1.7695876160724639E-3</v>
      </c>
      <c r="H100" s="69">
        <f t="shared" si="68"/>
        <v>1</v>
      </c>
      <c r="I100" s="7">
        <f t="shared" si="75"/>
        <v>-7082787447224</v>
      </c>
      <c r="J100" s="2">
        <f t="shared" si="76"/>
        <v>0</v>
      </c>
      <c r="K100" s="36">
        <f t="shared" si="77"/>
        <v>7030402499335</v>
      </c>
      <c r="L100" s="7">
        <f t="shared" si="78"/>
        <v>-2178925543522</v>
      </c>
      <c r="M100" s="2">
        <f t="shared" si="72"/>
        <v>0</v>
      </c>
      <c r="N100" s="36">
        <f t="shared" si="79"/>
        <v>2162810007706</v>
      </c>
      <c r="P100" s="43">
        <f t="shared" si="69"/>
        <v>2.4050198189919844E-5</v>
      </c>
      <c r="Q100" s="42">
        <f t="shared" si="70"/>
        <v>169517908.88119683</v>
      </c>
      <c r="R100" s="42">
        <f t="shared" si="71"/>
        <v>0</v>
      </c>
      <c r="S100" s="124">
        <f t="shared" si="81"/>
        <v>0</v>
      </c>
      <c r="T100" s="136"/>
      <c r="U100" s="126"/>
      <c r="V100" s="122"/>
      <c r="W100" s="126"/>
      <c r="X100" s="92"/>
    </row>
    <row r="101" spans="2:24" x14ac:dyDescent="0.25">
      <c r="B101" s="8">
        <v>97</v>
      </c>
      <c r="C101" s="16">
        <v>43988</v>
      </c>
      <c r="D101" s="8">
        <f t="shared" si="73"/>
        <v>4777</v>
      </c>
      <c r="E101" s="3">
        <f t="shared" si="74"/>
        <v>10154210605686</v>
      </c>
      <c r="F101" s="23">
        <f t="shared" si="80"/>
        <v>75.134933774834437</v>
      </c>
      <c r="G101" s="111">
        <f t="shared" si="82"/>
        <v>1.7695876160724639E-3</v>
      </c>
      <c r="H101" s="68">
        <f t="shared" si="68"/>
        <v>1</v>
      </c>
      <c r="I101" s="8">
        <f t="shared" si="75"/>
        <v>-10229871681039</v>
      </c>
      <c r="J101" s="3">
        <f t="shared" si="76"/>
        <v>0</v>
      </c>
      <c r="K101" s="41">
        <f t="shared" si="77"/>
        <v>10154210605686</v>
      </c>
      <c r="L101" s="8">
        <f t="shared" si="78"/>
        <v>-3147084233815</v>
      </c>
      <c r="M101" s="3">
        <f t="shared" si="72"/>
        <v>0</v>
      </c>
      <c r="N101" s="41">
        <f t="shared" si="79"/>
        <v>3123808106351</v>
      </c>
      <c r="P101" s="90">
        <f t="shared" si="69"/>
        <v>2.4050198189919844E-5</v>
      </c>
      <c r="Q101" s="89">
        <f t="shared" si="70"/>
        <v>244839544.63241279</v>
      </c>
      <c r="R101" s="89">
        <f t="shared" si="71"/>
        <v>0</v>
      </c>
      <c r="S101" s="125">
        <f t="shared" si="81"/>
        <v>0</v>
      </c>
      <c r="T101" s="135"/>
      <c r="U101" s="14"/>
      <c r="V101" s="123"/>
      <c r="W101" s="14"/>
      <c r="X101" s="93"/>
    </row>
    <row r="102" spans="2:24" x14ac:dyDescent="0.25">
      <c r="B102" s="7">
        <v>98</v>
      </c>
      <c r="C102" s="17">
        <v>43989</v>
      </c>
      <c r="D102" s="7">
        <f t="shared" si="73"/>
        <v>4777</v>
      </c>
      <c r="E102" s="2">
        <f t="shared" si="74"/>
        <v>14666015641975</v>
      </c>
      <c r="F102" s="24">
        <f t="shared" si="80"/>
        <v>75.134933774834437</v>
      </c>
      <c r="G102" s="112">
        <f t="shared" si="82"/>
        <v>1.7695876160724639E-3</v>
      </c>
      <c r="H102" s="69">
        <f t="shared" si="68"/>
        <v>1</v>
      </c>
      <c r="I102" s="7">
        <f t="shared" si="75"/>
        <v>-14775295091293</v>
      </c>
      <c r="J102" s="2">
        <f t="shared" si="76"/>
        <v>0</v>
      </c>
      <c r="K102" s="36">
        <f t="shared" si="77"/>
        <v>14666015641975</v>
      </c>
      <c r="L102" s="7">
        <f t="shared" si="78"/>
        <v>-4545423410254</v>
      </c>
      <c r="M102" s="2">
        <f t="shared" si="72"/>
        <v>0</v>
      </c>
      <c r="N102" s="36">
        <f t="shared" si="79"/>
        <v>4511805036289</v>
      </c>
      <c r="P102" s="43">
        <f t="shared" si="69"/>
        <v>2.4050198189919844E-5</v>
      </c>
      <c r="Q102" s="42">
        <f t="shared" si="70"/>
        <v>353628728.84412163</v>
      </c>
      <c r="R102" s="42">
        <f t="shared" si="71"/>
        <v>0</v>
      </c>
      <c r="S102" s="124">
        <f t="shared" si="81"/>
        <v>0</v>
      </c>
      <c r="T102" s="136"/>
      <c r="U102" s="126"/>
      <c r="V102" s="122"/>
      <c r="W102" s="126"/>
      <c r="X102" s="92"/>
    </row>
    <row r="103" spans="2:24" x14ac:dyDescent="0.25">
      <c r="B103" s="8">
        <v>99</v>
      </c>
      <c r="C103" s="16">
        <v>43990</v>
      </c>
      <c r="D103" s="8">
        <f t="shared" si="73"/>
        <v>4777</v>
      </c>
      <c r="E103" s="3">
        <f t="shared" si="74"/>
        <v>21182544184204</v>
      </c>
      <c r="F103" s="23">
        <f t="shared" si="80"/>
        <v>75.134933774834437</v>
      </c>
      <c r="G103" s="111">
        <f t="shared" si="82"/>
        <v>1.7695876160724639E-3</v>
      </c>
      <c r="H103" s="68">
        <f t="shared" si="68"/>
        <v>1</v>
      </c>
      <c r="I103" s="8">
        <f t="shared" si="75"/>
        <v>-21340379608730</v>
      </c>
      <c r="J103" s="3">
        <f t="shared" si="76"/>
        <v>0</v>
      </c>
      <c r="K103" s="41">
        <f t="shared" si="77"/>
        <v>21182544184204</v>
      </c>
      <c r="L103" s="8">
        <f t="shared" si="78"/>
        <v>-6565084517437</v>
      </c>
      <c r="M103" s="3">
        <f t="shared" si="72"/>
        <v>0</v>
      </c>
      <c r="N103" s="41">
        <f t="shared" si="79"/>
        <v>6516528542229</v>
      </c>
      <c r="P103" s="90">
        <f t="shared" si="69"/>
        <v>2.4050198189919844E-5</v>
      </c>
      <c r="Q103" s="89">
        <f t="shared" si="70"/>
        <v>510756046.69126087</v>
      </c>
      <c r="R103" s="89">
        <f t="shared" si="71"/>
        <v>0</v>
      </c>
      <c r="S103" s="125">
        <f t="shared" si="81"/>
        <v>0</v>
      </c>
      <c r="T103" s="135"/>
      <c r="U103" s="14"/>
      <c r="V103" s="123"/>
      <c r="W103" s="14"/>
      <c r="X103" s="93"/>
    </row>
    <row r="104" spans="2:24" x14ac:dyDescent="0.25">
      <c r="B104" s="7">
        <v>100</v>
      </c>
      <c r="C104" s="17">
        <v>43991</v>
      </c>
      <c r="D104" s="7">
        <f t="shared" si="73"/>
        <v>4777</v>
      </c>
      <c r="E104" s="2">
        <f t="shared" si="74"/>
        <v>30594551994854</v>
      </c>
      <c r="F104" s="24">
        <f t="shared" si="80"/>
        <v>75.134933774834437</v>
      </c>
      <c r="G104" s="112">
        <f t="shared" si="82"/>
        <v>1.7695876160724639E-3</v>
      </c>
      <c r="H104" s="69">
        <f t="shared" ref="H104:H135" si="83">D104/D103</f>
        <v>1</v>
      </c>
      <c r="I104" s="7">
        <f t="shared" si="75"/>
        <v>-30822518197593</v>
      </c>
      <c r="J104" s="2">
        <f t="shared" si="76"/>
        <v>0</v>
      </c>
      <c r="K104" s="36">
        <f t="shared" si="77"/>
        <v>30594551994854</v>
      </c>
      <c r="L104" s="7">
        <f t="shared" si="78"/>
        <v>-9482138588863</v>
      </c>
      <c r="M104" s="2">
        <f t="shared" si="72"/>
        <v>0</v>
      </c>
      <c r="N104" s="36">
        <f t="shared" si="79"/>
        <v>9412007810650</v>
      </c>
      <c r="P104" s="43">
        <f t="shared" si="69"/>
        <v>2.4050198189919844E-5</v>
      </c>
      <c r="Q104" s="42">
        <f t="shared" si="70"/>
        <v>737699507.96212661</v>
      </c>
      <c r="R104" s="42">
        <f t="shared" si="71"/>
        <v>0</v>
      </c>
      <c r="S104" s="124">
        <f t="shared" si="81"/>
        <v>0</v>
      </c>
      <c r="T104" s="136"/>
      <c r="U104" s="126"/>
      <c r="V104" s="122"/>
      <c r="W104" s="126"/>
      <c r="X104" s="92"/>
    </row>
    <row r="105" spans="2:24" x14ac:dyDescent="0.25">
      <c r="B105" s="8">
        <v>101</v>
      </c>
      <c r="C105" s="16">
        <v>43992</v>
      </c>
      <c r="D105" s="8">
        <f t="shared" si="73"/>
        <v>4777</v>
      </c>
      <c r="E105" s="3">
        <f t="shared" si="74"/>
        <v>44188582996742</v>
      </c>
      <c r="F105" s="23">
        <f t="shared" si="80"/>
        <v>75.134933774834437</v>
      </c>
      <c r="G105" s="111">
        <f t="shared" si="82"/>
        <v>1.7695876160724639E-3</v>
      </c>
      <c r="H105" s="68">
        <f t="shared" si="83"/>
        <v>1</v>
      </c>
      <c r="I105" s="8">
        <f t="shared" si="75"/>
        <v>-44517841080276</v>
      </c>
      <c r="J105" s="3">
        <f t="shared" si="76"/>
        <v>0</v>
      </c>
      <c r="K105" s="41">
        <f t="shared" si="77"/>
        <v>44188582996742</v>
      </c>
      <c r="L105" s="8">
        <f t="shared" si="78"/>
        <v>-13695322882683</v>
      </c>
      <c r="M105" s="3">
        <f t="shared" si="72"/>
        <v>0</v>
      </c>
      <c r="N105" s="41">
        <f t="shared" si="79"/>
        <v>13594031001888</v>
      </c>
      <c r="P105" s="90">
        <f t="shared" si="69"/>
        <v>2.4050198189919844E-5</v>
      </c>
      <c r="Q105" s="89">
        <f t="shared" si="70"/>
        <v>1065480414.0404983</v>
      </c>
      <c r="R105" s="89">
        <f t="shared" si="71"/>
        <v>0</v>
      </c>
      <c r="S105" s="125">
        <f t="shared" si="81"/>
        <v>0</v>
      </c>
      <c r="T105" s="135"/>
      <c r="U105" s="14"/>
      <c r="V105" s="123"/>
      <c r="W105" s="14"/>
      <c r="X105" s="93"/>
    </row>
    <row r="106" spans="2:24" x14ac:dyDescent="0.25">
      <c r="B106" s="7">
        <v>102</v>
      </c>
      <c r="C106" s="17">
        <v>43993</v>
      </c>
      <c r="D106" s="7">
        <f t="shared" si="73"/>
        <v>4777</v>
      </c>
      <c r="E106" s="2">
        <f t="shared" si="74"/>
        <v>63822829227517</v>
      </c>
      <c r="F106" s="24">
        <f t="shared" si="80"/>
        <v>75.134933774834437</v>
      </c>
      <c r="G106" s="112">
        <f t="shared" si="82"/>
        <v>1.7695876160724639E-3</v>
      </c>
      <c r="H106" s="69">
        <f t="shared" si="83"/>
        <v>1</v>
      </c>
      <c r="I106" s="7">
        <f t="shared" si="75"/>
        <v>-64298386059997</v>
      </c>
      <c r="J106" s="2">
        <f t="shared" si="76"/>
        <v>0</v>
      </c>
      <c r="K106" s="36">
        <f t="shared" si="77"/>
        <v>63822829227517</v>
      </c>
      <c r="L106" s="7">
        <f t="shared" si="78"/>
        <v>-19780544979721</v>
      </c>
      <c r="M106" s="2">
        <f t="shared" si="72"/>
        <v>0</v>
      </c>
      <c r="N106" s="36">
        <f t="shared" si="79"/>
        <v>19634246230775</v>
      </c>
      <c r="P106" s="43">
        <f t="shared" si="69"/>
        <v>2.4050198189919844E-5</v>
      </c>
      <c r="Q106" s="42">
        <f t="shared" si="70"/>
        <v>1538903714.2224188</v>
      </c>
      <c r="R106" s="42">
        <f t="shared" si="71"/>
        <v>0</v>
      </c>
      <c r="S106" s="124">
        <f t="shared" si="81"/>
        <v>0</v>
      </c>
      <c r="T106" s="136"/>
      <c r="U106" s="126"/>
      <c r="V106" s="122"/>
      <c r="W106" s="126"/>
      <c r="X106" s="92"/>
    </row>
    <row r="107" spans="2:24" x14ac:dyDescent="0.25">
      <c r="B107" s="8">
        <v>103</v>
      </c>
      <c r="C107" s="16">
        <v>43994</v>
      </c>
      <c r="D107" s="8">
        <f t="shared" si="73"/>
        <v>4777</v>
      </c>
      <c r="E107" s="3">
        <f t="shared" si="74"/>
        <v>92181130381689</v>
      </c>
      <c r="F107" s="23">
        <f t="shared" si="80"/>
        <v>75.134933774834437</v>
      </c>
      <c r="G107" s="111">
        <f t="shared" si="82"/>
        <v>1.7695876160724639E-3</v>
      </c>
      <c r="H107" s="68">
        <f t="shared" si="83"/>
        <v>1</v>
      </c>
      <c r="I107" s="8">
        <f t="shared" si="75"/>
        <v>-92867990664902</v>
      </c>
      <c r="J107" s="3">
        <f t="shared" si="76"/>
        <v>0</v>
      </c>
      <c r="K107" s="41">
        <f t="shared" si="77"/>
        <v>92181130381689</v>
      </c>
      <c r="L107" s="8">
        <f t="shared" si="78"/>
        <v>-28569604604905</v>
      </c>
      <c r="M107" s="3">
        <f t="shared" si="72"/>
        <v>0</v>
      </c>
      <c r="N107" s="41">
        <f t="shared" si="79"/>
        <v>28358301154172</v>
      </c>
      <c r="P107" s="90">
        <f t="shared" si="69"/>
        <v>2.4050198189919844E-5</v>
      </c>
      <c r="Q107" s="89">
        <f t="shared" si="70"/>
        <v>2222682473.1399918</v>
      </c>
      <c r="R107" s="89">
        <f t="shared" si="71"/>
        <v>0</v>
      </c>
      <c r="S107" s="125">
        <f t="shared" si="81"/>
        <v>0</v>
      </c>
      <c r="T107" s="135"/>
      <c r="U107" s="14"/>
      <c r="V107" s="123"/>
      <c r="W107" s="14"/>
      <c r="X107" s="93"/>
    </row>
    <row r="108" spans="2:24" x14ac:dyDescent="0.25">
      <c r="B108" s="7">
        <v>104</v>
      </c>
      <c r="C108" s="17">
        <v>43995</v>
      </c>
      <c r="D108" s="7">
        <f t="shared" si="73"/>
        <v>4777</v>
      </c>
      <c r="E108" s="2">
        <f t="shared" si="74"/>
        <v>133139832584896</v>
      </c>
      <c r="F108" s="24">
        <f t="shared" si="80"/>
        <v>75.134933774834437</v>
      </c>
      <c r="G108" s="112">
        <f t="shared" si="82"/>
        <v>1.7695876160724639E-3</v>
      </c>
      <c r="H108" s="69">
        <f t="shared" si="83"/>
        <v>1</v>
      </c>
      <c r="I108" s="7">
        <f t="shared" si="75"/>
        <v>-134131884461427</v>
      </c>
      <c r="J108" s="2">
        <f t="shared" si="76"/>
        <v>0</v>
      </c>
      <c r="K108" s="36">
        <f t="shared" si="77"/>
        <v>133139832584896</v>
      </c>
      <c r="L108" s="7">
        <f t="shared" si="78"/>
        <v>-41263893796525</v>
      </c>
      <c r="M108" s="2">
        <f t="shared" si="72"/>
        <v>0</v>
      </c>
      <c r="N108" s="36">
        <f t="shared" si="79"/>
        <v>40958702203207</v>
      </c>
      <c r="P108" s="43">
        <f t="shared" si="69"/>
        <v>2.4050198189919844E-5</v>
      </c>
      <c r="Q108" s="42">
        <f t="shared" si="70"/>
        <v>3210283613.5299611</v>
      </c>
      <c r="R108" s="42">
        <f t="shared" si="71"/>
        <v>0</v>
      </c>
      <c r="S108" s="124">
        <f t="shared" si="81"/>
        <v>0</v>
      </c>
      <c r="T108" s="136"/>
      <c r="U108" s="126"/>
      <c r="V108" s="122"/>
      <c r="W108" s="126"/>
      <c r="X108" s="92"/>
    </row>
    <row r="109" spans="2:24" x14ac:dyDescent="0.25">
      <c r="B109" s="8">
        <v>105</v>
      </c>
      <c r="C109" s="16">
        <v>43996</v>
      </c>
      <c r="D109" s="8">
        <f t="shared" si="73"/>
        <v>4777</v>
      </c>
      <c r="E109" s="3">
        <f t="shared" si="74"/>
        <v>192297652972319</v>
      </c>
      <c r="F109" s="23">
        <f t="shared" si="80"/>
        <v>75.134933774834437</v>
      </c>
      <c r="G109" s="111">
        <f t="shared" si="82"/>
        <v>1.7695876160724639E-3</v>
      </c>
      <c r="H109" s="68">
        <f t="shared" si="83"/>
        <v>1</v>
      </c>
      <c r="I109" s="8">
        <f t="shared" si="75"/>
        <v>-193730501761108</v>
      </c>
      <c r="J109" s="3">
        <f t="shared" si="76"/>
        <v>0</v>
      </c>
      <c r="K109" s="41">
        <f t="shared" si="77"/>
        <v>192297652972319</v>
      </c>
      <c r="L109" s="8">
        <f t="shared" si="78"/>
        <v>-59598617299681</v>
      </c>
      <c r="M109" s="3">
        <f t="shared" si="72"/>
        <v>0</v>
      </c>
      <c r="N109" s="41">
        <f t="shared" si="79"/>
        <v>59157820387423</v>
      </c>
      <c r="P109" s="90">
        <f t="shared" si="69"/>
        <v>2.4050198189919844E-5</v>
      </c>
      <c r="Q109" s="89">
        <f t="shared" si="70"/>
        <v>4636704074.5041618</v>
      </c>
      <c r="R109" s="89">
        <f t="shared" si="71"/>
        <v>0</v>
      </c>
      <c r="S109" s="125">
        <f t="shared" si="81"/>
        <v>0</v>
      </c>
      <c r="T109" s="135"/>
      <c r="U109" s="14"/>
      <c r="V109" s="123"/>
      <c r="W109" s="14"/>
      <c r="X109" s="93"/>
    </row>
    <row r="110" spans="2:24" x14ac:dyDescent="0.25">
      <c r="B110" s="7">
        <v>106</v>
      </c>
      <c r="C110" s="17">
        <v>43997</v>
      </c>
      <c r="D110" s="7">
        <f t="shared" si="73"/>
        <v>4777</v>
      </c>
      <c r="E110" s="2">
        <f t="shared" si="74"/>
        <v>277740978193610</v>
      </c>
      <c r="F110" s="24">
        <f t="shared" si="80"/>
        <v>75.134933774834437</v>
      </c>
      <c r="G110" s="112">
        <f t="shared" si="82"/>
        <v>1.7695876160724639E-3</v>
      </c>
      <c r="H110" s="69">
        <f t="shared" si="83"/>
        <v>1</v>
      </c>
      <c r="I110" s="7">
        <f t="shared" si="75"/>
        <v>-279810482519805</v>
      </c>
      <c r="J110" s="2">
        <f t="shared" si="76"/>
        <v>0</v>
      </c>
      <c r="K110" s="36">
        <f t="shared" si="77"/>
        <v>277740978193610</v>
      </c>
      <c r="L110" s="7">
        <f t="shared" si="78"/>
        <v>-86079980758697</v>
      </c>
      <c r="M110" s="2">
        <f t="shared" si="72"/>
        <v>0</v>
      </c>
      <c r="N110" s="36">
        <f t="shared" si="79"/>
        <v>85443325221291</v>
      </c>
      <c r="P110" s="43">
        <f t="shared" si="69"/>
        <v>2.4050198189919844E-5</v>
      </c>
      <c r="Q110" s="42">
        <f t="shared" si="70"/>
        <v>6696923780.8953953</v>
      </c>
      <c r="R110" s="42">
        <f t="shared" si="71"/>
        <v>0</v>
      </c>
      <c r="S110" s="124">
        <f t="shared" si="81"/>
        <v>0</v>
      </c>
      <c r="T110" s="136"/>
      <c r="U110" s="126"/>
      <c r="V110" s="122"/>
      <c r="W110" s="126"/>
      <c r="X110" s="92"/>
    </row>
    <row r="111" spans="2:24" x14ac:dyDescent="0.25">
      <c r="B111" s="8">
        <v>107</v>
      </c>
      <c r="C111" s="16">
        <v>43998</v>
      </c>
      <c r="D111" s="8">
        <f t="shared" si="73"/>
        <v>4777</v>
      </c>
      <c r="E111" s="3">
        <f t="shared" si="74"/>
        <v>401149206844701</v>
      </c>
      <c r="F111" s="23">
        <f t="shared" si="80"/>
        <v>75.134933774834437</v>
      </c>
      <c r="G111" s="111">
        <f t="shared" si="82"/>
        <v>1.7695876160724639E-3</v>
      </c>
      <c r="H111" s="68">
        <f t="shared" si="83"/>
        <v>1</v>
      </c>
      <c r="I111" s="8">
        <f t="shared" si="75"/>
        <v>-404138250900053</v>
      </c>
      <c r="J111" s="3">
        <f t="shared" si="76"/>
        <v>0</v>
      </c>
      <c r="K111" s="41">
        <f t="shared" si="77"/>
        <v>401149206844701</v>
      </c>
      <c r="L111" s="8">
        <f t="shared" si="78"/>
        <v>-124327768380248</v>
      </c>
      <c r="M111" s="3">
        <f t="shared" si="72"/>
        <v>0</v>
      </c>
      <c r="N111" s="41">
        <f t="shared" si="79"/>
        <v>123408228651091</v>
      </c>
      <c r="P111" s="90">
        <f t="shared" si="69"/>
        <v>2.4050198189919844E-5</v>
      </c>
      <c r="Q111" s="89">
        <f t="shared" si="70"/>
        <v>9672557792.5555248</v>
      </c>
      <c r="R111" s="89">
        <f t="shared" si="71"/>
        <v>0</v>
      </c>
      <c r="S111" s="125">
        <f t="shared" si="81"/>
        <v>0</v>
      </c>
      <c r="T111" s="135"/>
      <c r="U111" s="14"/>
      <c r="V111" s="123"/>
      <c r="W111" s="14"/>
      <c r="X111" s="93"/>
    </row>
    <row r="112" spans="2:24" x14ac:dyDescent="0.25">
      <c r="B112" s="7">
        <v>108</v>
      </c>
      <c r="C112" s="17">
        <v>43999</v>
      </c>
      <c r="D112" s="7">
        <f t="shared" si="73"/>
        <v>4777</v>
      </c>
      <c r="E112" s="2">
        <f t="shared" si="74"/>
        <v>579391227030088</v>
      </c>
      <c r="F112" s="24">
        <f t="shared" si="80"/>
        <v>75.134933774834437</v>
      </c>
      <c r="G112" s="112">
        <f t="shared" si="82"/>
        <v>1.7695876160724639E-3</v>
      </c>
      <c r="H112" s="69">
        <f t="shared" si="83"/>
        <v>1</v>
      </c>
      <c r="I112" s="7">
        <f t="shared" si="75"/>
        <v>-583708388511297</v>
      </c>
      <c r="J112" s="2">
        <f t="shared" si="76"/>
        <v>0</v>
      </c>
      <c r="K112" s="36">
        <f t="shared" si="77"/>
        <v>579391227030088</v>
      </c>
      <c r="L112" s="7">
        <f t="shared" si="78"/>
        <v>-179570137611244</v>
      </c>
      <c r="M112" s="2">
        <f t="shared" si="72"/>
        <v>0</v>
      </c>
      <c r="N112" s="36">
        <f t="shared" si="79"/>
        <v>178242020185387</v>
      </c>
      <c r="P112" s="43">
        <f t="shared" si="69"/>
        <v>2.4050198189919844E-5</v>
      </c>
      <c r="Q112" s="42">
        <f t="shared" si="70"/>
        <v>13970350762.829744</v>
      </c>
      <c r="R112" s="42">
        <f t="shared" si="71"/>
        <v>0</v>
      </c>
      <c r="S112" s="124">
        <f t="shared" si="81"/>
        <v>0</v>
      </c>
      <c r="T112" s="136"/>
      <c r="U112" s="126"/>
      <c r="V112" s="122"/>
      <c r="W112" s="126"/>
      <c r="X112" s="92"/>
    </row>
    <row r="113" spans="2:24" x14ac:dyDescent="0.25">
      <c r="B113" s="8">
        <v>109</v>
      </c>
      <c r="C113" s="16">
        <v>44000</v>
      </c>
      <c r="D113" s="8">
        <f t="shared" si="73"/>
        <v>4777</v>
      </c>
      <c r="E113" s="3">
        <f t="shared" si="74"/>
        <v>836831254385080</v>
      </c>
      <c r="F113" s="23">
        <f t="shared" si="80"/>
        <v>75.134933774834437</v>
      </c>
      <c r="G113" s="111">
        <f t="shared" si="82"/>
        <v>1.7695876160724639E-3</v>
      </c>
      <c r="H113" s="68">
        <f t="shared" si="83"/>
        <v>1</v>
      </c>
      <c r="I113" s="8">
        <f t="shared" si="75"/>
        <v>-843066653698690</v>
      </c>
      <c r="J113" s="3">
        <f t="shared" si="76"/>
        <v>0</v>
      </c>
      <c r="K113" s="41">
        <f t="shared" si="77"/>
        <v>836831254385080</v>
      </c>
      <c r="L113" s="8">
        <f t="shared" si="78"/>
        <v>-259358265187393</v>
      </c>
      <c r="M113" s="3">
        <f t="shared" si="72"/>
        <v>0</v>
      </c>
      <c r="N113" s="41">
        <f t="shared" si="79"/>
        <v>257440027354992</v>
      </c>
      <c r="P113" s="90">
        <f t="shared" ref="P113:P144" si="84">Y$4*((1+W$4-X$4)*(1+W$4+Z$4)-X$4)</f>
        <v>2.4050198189919844E-5</v>
      </c>
      <c r="Q113" s="89">
        <f t="shared" ref="Q113:Q144" si="85">(1+W$4-X$4)*(1+W$4+Z$4)-Y$4*((Z$4*K112)+((I112+J112)*(1+W$4+Z$4)))</f>
        <v>20177775581.526867</v>
      </c>
      <c r="R113" s="89">
        <f t="shared" ref="R113:R144" si="86">-J112*(1+W$4+Z$4)</f>
        <v>0</v>
      </c>
      <c r="S113" s="125">
        <f t="shared" si="81"/>
        <v>0</v>
      </c>
      <c r="T113" s="135"/>
      <c r="U113" s="14"/>
      <c r="V113" s="123"/>
      <c r="W113" s="14"/>
      <c r="X113" s="93"/>
    </row>
    <row r="114" spans="2:24" x14ac:dyDescent="0.25">
      <c r="B114" s="7">
        <v>110</v>
      </c>
      <c r="C114" s="17">
        <v>44001</v>
      </c>
      <c r="D114" s="7">
        <f t="shared" si="73"/>
        <v>4777</v>
      </c>
      <c r="E114" s="2">
        <f t="shared" si="74"/>
        <v>1208659219618008</v>
      </c>
      <c r="F114" s="24">
        <f t="shared" si="80"/>
        <v>75.134933774834437</v>
      </c>
      <c r="G114" s="112">
        <f t="shared" si="82"/>
        <v>1.7695876160724639E-3</v>
      </c>
      <c r="H114" s="69">
        <f t="shared" si="83"/>
        <v>1</v>
      </c>
      <c r="I114" s="7">
        <f t="shared" si="75"/>
        <v>-1217665184478021</v>
      </c>
      <c r="J114" s="2">
        <f t="shared" si="76"/>
        <v>0</v>
      </c>
      <c r="K114" s="36">
        <f t="shared" si="77"/>
        <v>1208659219618008</v>
      </c>
      <c r="L114" s="7">
        <f t="shared" si="78"/>
        <v>-374598530779331</v>
      </c>
      <c r="M114" s="2">
        <f t="shared" si="72"/>
        <v>0</v>
      </c>
      <c r="N114" s="36">
        <f t="shared" si="79"/>
        <v>371827965232928</v>
      </c>
      <c r="P114" s="43">
        <f t="shared" si="84"/>
        <v>2.4050198189919844E-5</v>
      </c>
      <c r="Q114" s="42">
        <f t="shared" si="85"/>
        <v>29143336078.806595</v>
      </c>
      <c r="R114" s="42">
        <f t="shared" si="86"/>
        <v>0</v>
      </c>
      <c r="S114" s="124">
        <f t="shared" si="81"/>
        <v>0</v>
      </c>
      <c r="T114" s="136"/>
      <c r="U114" s="126"/>
      <c r="V114" s="122"/>
      <c r="W114" s="126"/>
      <c r="X114" s="92"/>
    </row>
    <row r="115" spans="2:24" x14ac:dyDescent="0.25">
      <c r="B115" s="8">
        <v>111</v>
      </c>
      <c r="C115" s="16">
        <v>44002</v>
      </c>
      <c r="D115" s="8">
        <f t="shared" si="73"/>
        <v>4777</v>
      </c>
      <c r="E115" s="3">
        <f t="shared" si="74"/>
        <v>1745700942110580</v>
      </c>
      <c r="F115" s="23">
        <f t="shared" si="80"/>
        <v>75.134933774834437</v>
      </c>
      <c r="G115" s="111">
        <f t="shared" si="82"/>
        <v>1.7695876160724639E-3</v>
      </c>
      <c r="H115" s="68">
        <f t="shared" si="83"/>
        <v>1</v>
      </c>
      <c r="I115" s="8">
        <f t="shared" si="75"/>
        <v>-1758708513714686</v>
      </c>
      <c r="J115" s="3">
        <f t="shared" si="76"/>
        <v>0</v>
      </c>
      <c r="K115" s="41">
        <f t="shared" si="77"/>
        <v>1745700942110580</v>
      </c>
      <c r="L115" s="8">
        <f t="shared" si="78"/>
        <v>-541043329236665</v>
      </c>
      <c r="M115" s="3">
        <f t="shared" si="72"/>
        <v>0</v>
      </c>
      <c r="N115" s="41">
        <f t="shared" si="79"/>
        <v>537041722492572</v>
      </c>
      <c r="P115" s="90">
        <f t="shared" si="84"/>
        <v>2.4050198189919844E-5</v>
      </c>
      <c r="Q115" s="89">
        <f t="shared" si="85"/>
        <v>42092550507.996269</v>
      </c>
      <c r="R115" s="89">
        <f t="shared" si="86"/>
        <v>0</v>
      </c>
      <c r="S115" s="125">
        <f t="shared" si="81"/>
        <v>0</v>
      </c>
      <c r="T115" s="135"/>
      <c r="U115" s="14"/>
      <c r="V115" s="123"/>
      <c r="W115" s="14"/>
      <c r="X115" s="93"/>
    </row>
    <row r="116" spans="2:24" x14ac:dyDescent="0.25">
      <c r="B116" s="7">
        <v>112</v>
      </c>
      <c r="C116" s="17">
        <v>44003</v>
      </c>
      <c r="D116" s="7">
        <f t="shared" si="73"/>
        <v>4777</v>
      </c>
      <c r="E116" s="2">
        <f t="shared" si="74"/>
        <v>2521365600676846</v>
      </c>
      <c r="F116" s="24">
        <f t="shared" si="80"/>
        <v>75.134933774834437</v>
      </c>
      <c r="G116" s="112">
        <f t="shared" si="82"/>
        <v>1.7695876160724639E-3</v>
      </c>
      <c r="H116" s="69">
        <f t="shared" si="83"/>
        <v>1</v>
      </c>
      <c r="I116" s="7">
        <f t="shared" si="75"/>
        <v>-2540152806895684</v>
      </c>
      <c r="J116" s="2">
        <f t="shared" si="76"/>
        <v>0</v>
      </c>
      <c r="K116" s="36">
        <f t="shared" si="77"/>
        <v>2521365600676846</v>
      </c>
      <c r="L116" s="7">
        <f t="shared" si="78"/>
        <v>-781444293180998</v>
      </c>
      <c r="M116" s="2">
        <f t="shared" si="72"/>
        <v>0</v>
      </c>
      <c r="N116" s="36">
        <f t="shared" si="79"/>
        <v>775664658566266</v>
      </c>
      <c r="P116" s="43">
        <f t="shared" si="84"/>
        <v>2.4050198189919844E-5</v>
      </c>
      <c r="Q116" s="42">
        <f t="shared" si="85"/>
        <v>60795469793.85807</v>
      </c>
      <c r="R116" s="42">
        <f t="shared" si="86"/>
        <v>0</v>
      </c>
      <c r="S116" s="124">
        <f t="shared" si="81"/>
        <v>0</v>
      </c>
      <c r="T116" s="136"/>
      <c r="U116" s="126"/>
      <c r="V116" s="122"/>
      <c r="W116" s="126"/>
      <c r="X116" s="92"/>
    </row>
    <row r="117" spans="2:24" x14ac:dyDescent="0.25">
      <c r="B117" s="8">
        <v>113</v>
      </c>
      <c r="C117" s="16">
        <v>44004</v>
      </c>
      <c r="D117" s="8">
        <f t="shared" si="73"/>
        <v>4777</v>
      </c>
      <c r="E117" s="3">
        <f t="shared" si="74"/>
        <v>3641680163493786</v>
      </c>
      <c r="F117" s="23">
        <f t="shared" si="80"/>
        <v>75.134933774834437</v>
      </c>
      <c r="G117" s="111">
        <f t="shared" si="82"/>
        <v>1.7695876160724639E-3</v>
      </c>
      <c r="H117" s="68">
        <f t="shared" si="83"/>
        <v>1</v>
      </c>
      <c r="I117" s="8">
        <f t="shared" si="75"/>
        <v>-3668815060631807</v>
      </c>
      <c r="J117" s="3">
        <f t="shared" si="76"/>
        <v>0</v>
      </c>
      <c r="K117" s="41">
        <f t="shared" si="77"/>
        <v>3641680163493786</v>
      </c>
      <c r="L117" s="8">
        <f t="shared" si="78"/>
        <v>-1128662253736123</v>
      </c>
      <c r="M117" s="3">
        <f t="shared" si="72"/>
        <v>0</v>
      </c>
      <c r="N117" s="41">
        <f t="shared" si="79"/>
        <v>1120314562816940</v>
      </c>
      <c r="P117" s="90">
        <f t="shared" si="84"/>
        <v>2.4050198189919844E-5</v>
      </c>
      <c r="Q117" s="89">
        <f t="shared" si="85"/>
        <v>87808628910.673386</v>
      </c>
      <c r="R117" s="89">
        <f t="shared" si="86"/>
        <v>0</v>
      </c>
      <c r="S117" s="125">
        <f t="shared" si="81"/>
        <v>0</v>
      </c>
      <c r="T117" s="135"/>
      <c r="U117" s="14"/>
      <c r="V117" s="123"/>
      <c r="W117" s="14"/>
      <c r="X117" s="93"/>
    </row>
    <row r="118" spans="2:24" x14ac:dyDescent="0.25">
      <c r="B118" s="7">
        <v>114</v>
      </c>
      <c r="C118" s="17">
        <v>44005</v>
      </c>
      <c r="D118" s="7">
        <f t="shared" si="73"/>
        <v>4777</v>
      </c>
      <c r="E118" s="2">
        <f t="shared" si="74"/>
        <v>5259782401102032</v>
      </c>
      <c r="F118" s="24">
        <f t="shared" si="80"/>
        <v>75.134933774834437</v>
      </c>
      <c r="G118" s="112">
        <f t="shared" si="82"/>
        <v>1.7695876160724639E-3</v>
      </c>
      <c r="H118" s="69">
        <f t="shared" si="83"/>
        <v>1</v>
      </c>
      <c r="I118" s="7">
        <f t="shared" si="75"/>
        <v>-5298974106036275</v>
      </c>
      <c r="J118" s="2">
        <f t="shared" si="76"/>
        <v>0</v>
      </c>
      <c r="K118" s="36">
        <f t="shared" si="77"/>
        <v>5259782401102032</v>
      </c>
      <c r="L118" s="7">
        <f t="shared" si="78"/>
        <v>-1630159045404468</v>
      </c>
      <c r="M118" s="2">
        <f t="shared" si="72"/>
        <v>0</v>
      </c>
      <c r="N118" s="36">
        <f t="shared" si="79"/>
        <v>1618102237608246</v>
      </c>
      <c r="P118" s="43">
        <f t="shared" si="84"/>
        <v>2.4050198189919844E-5</v>
      </c>
      <c r="Q118" s="42">
        <f t="shared" si="85"/>
        <v>126824504150.10712</v>
      </c>
      <c r="R118" s="42">
        <f t="shared" si="86"/>
        <v>0</v>
      </c>
      <c r="S118" s="124">
        <f t="shared" si="81"/>
        <v>0</v>
      </c>
      <c r="T118" s="136"/>
      <c r="U118" s="126"/>
      <c r="V118" s="122"/>
      <c r="W118" s="126"/>
      <c r="X118" s="92"/>
    </row>
    <row r="119" spans="2:24" x14ac:dyDescent="0.25">
      <c r="B119" s="8">
        <v>115</v>
      </c>
      <c r="C119" s="16">
        <v>44006</v>
      </c>
      <c r="D119" s="8">
        <f t="shared" si="73"/>
        <v>4777</v>
      </c>
      <c r="E119" s="3">
        <f t="shared" si="74"/>
        <v>7596853557946966</v>
      </c>
      <c r="F119" s="23">
        <f t="shared" si="80"/>
        <v>75.134933774834437</v>
      </c>
      <c r="G119" s="111">
        <f t="shared" si="82"/>
        <v>1.7695876160724639E-3</v>
      </c>
      <c r="H119" s="68">
        <f t="shared" si="83"/>
        <v>1</v>
      </c>
      <c r="I119" s="8">
        <f t="shared" si="75"/>
        <v>-7653459253844984</v>
      </c>
      <c r="J119" s="3">
        <f t="shared" si="76"/>
        <v>0</v>
      </c>
      <c r="K119" s="41">
        <f t="shared" si="77"/>
        <v>7596853557946966</v>
      </c>
      <c r="L119" s="8">
        <f t="shared" si="78"/>
        <v>-2354485147808709</v>
      </c>
      <c r="M119" s="3">
        <f t="shared" si="72"/>
        <v>0</v>
      </c>
      <c r="N119" s="41">
        <f t="shared" si="79"/>
        <v>2337071156844934</v>
      </c>
      <c r="P119" s="90">
        <f t="shared" si="84"/>
        <v>2.4050198189919844E-5</v>
      </c>
      <c r="Q119" s="89">
        <f t="shared" si="85"/>
        <v>183176244208.21402</v>
      </c>
      <c r="R119" s="89">
        <f t="shared" si="86"/>
        <v>0</v>
      </c>
      <c r="S119" s="125">
        <f t="shared" si="81"/>
        <v>0</v>
      </c>
      <c r="T119" s="135"/>
      <c r="U119" s="14"/>
      <c r="V119" s="123"/>
      <c r="W119" s="14"/>
      <c r="X119" s="93"/>
    </row>
    <row r="120" spans="2:24" x14ac:dyDescent="0.25">
      <c r="B120" s="7">
        <v>116</v>
      </c>
      <c r="C120" s="17">
        <v>44007</v>
      </c>
      <c r="D120" s="7">
        <f t="shared" si="73"/>
        <v>4777</v>
      </c>
      <c r="E120" s="2">
        <f t="shared" si="74"/>
        <v>1.0972352006196986E+16</v>
      </c>
      <c r="F120" s="24">
        <f t="shared" si="80"/>
        <v>75.134933774834437</v>
      </c>
      <c r="G120" s="112">
        <f t="shared" si="82"/>
        <v>1.7695876160724639E-3</v>
      </c>
      <c r="H120" s="69">
        <f t="shared" si="83"/>
        <v>1</v>
      </c>
      <c r="I120" s="7">
        <f t="shared" si="75"/>
        <v>-1.1054109225318376E+16</v>
      </c>
      <c r="J120" s="2">
        <f t="shared" si="76"/>
        <v>0</v>
      </c>
      <c r="K120" s="36">
        <f t="shared" si="77"/>
        <v>1.0972352006196986E+16</v>
      </c>
      <c r="L120" s="7">
        <f t="shared" si="78"/>
        <v>-3400649971473392</v>
      </c>
      <c r="M120" s="2">
        <f t="shared" si="72"/>
        <v>0</v>
      </c>
      <c r="N120" s="36">
        <f t="shared" si="79"/>
        <v>3375498448250020</v>
      </c>
      <c r="P120" s="43">
        <f t="shared" si="84"/>
        <v>2.4050198189919844E-5</v>
      </c>
      <c r="Q120" s="42">
        <f t="shared" si="85"/>
        <v>264566667672.7355</v>
      </c>
      <c r="R120" s="42">
        <f t="shared" si="86"/>
        <v>0</v>
      </c>
      <c r="S120" s="124">
        <f t="shared" si="81"/>
        <v>0</v>
      </c>
      <c r="T120" s="136"/>
      <c r="U120" s="126"/>
      <c r="V120" s="122"/>
      <c r="W120" s="126"/>
      <c r="X120" s="92"/>
    </row>
    <row r="121" spans="2:24" x14ac:dyDescent="0.25">
      <c r="B121" s="8">
        <v>117</v>
      </c>
      <c r="C121" s="16">
        <v>44008</v>
      </c>
      <c r="D121" s="8">
        <f t="shared" si="73"/>
        <v>4777</v>
      </c>
      <c r="E121" s="3">
        <f t="shared" si="74"/>
        <v>1.584768057322285E+16</v>
      </c>
      <c r="F121" s="23">
        <f t="shared" si="80"/>
        <v>75.134933774834437</v>
      </c>
      <c r="G121" s="111">
        <f t="shared" si="82"/>
        <v>1.7695876160724639E-3</v>
      </c>
      <c r="H121" s="68">
        <f t="shared" si="83"/>
        <v>1</v>
      </c>
      <c r="I121" s="8">
        <f t="shared" si="75"/>
        <v>-1.5965764853830136E+16</v>
      </c>
      <c r="J121" s="3">
        <f t="shared" si="76"/>
        <v>0</v>
      </c>
      <c r="K121" s="41">
        <f t="shared" si="77"/>
        <v>1.584768057322285E+16</v>
      </c>
      <c r="L121" s="8">
        <f t="shared" si="78"/>
        <v>-4911655628511760</v>
      </c>
      <c r="M121" s="3">
        <f t="shared" ref="M121:M152" si="87">J121-J120</f>
        <v>0</v>
      </c>
      <c r="N121" s="41">
        <f t="shared" si="79"/>
        <v>4875328567025864</v>
      </c>
      <c r="P121" s="90">
        <f t="shared" si="84"/>
        <v>2.4050198189919844E-5</v>
      </c>
      <c r="Q121" s="89">
        <f t="shared" si="85"/>
        <v>382121174861.03888</v>
      </c>
      <c r="R121" s="89">
        <f t="shared" si="86"/>
        <v>0</v>
      </c>
      <c r="S121" s="125">
        <f t="shared" si="81"/>
        <v>0</v>
      </c>
      <c r="T121" s="135"/>
      <c r="U121" s="14"/>
      <c r="V121" s="123"/>
      <c r="W121" s="14"/>
      <c r="X121" s="93"/>
    </row>
    <row r="122" spans="2:24" x14ac:dyDescent="0.25">
      <c r="B122" s="7">
        <v>118</v>
      </c>
      <c r="C122" s="17">
        <v>44009</v>
      </c>
      <c r="D122" s="7">
        <f t="shared" si="73"/>
        <v>4777</v>
      </c>
      <c r="E122" s="2">
        <f t="shared" si="74"/>
        <v>2.2889256506632352E+16</v>
      </c>
      <c r="F122" s="24">
        <f t="shared" si="80"/>
        <v>75.134933774834437</v>
      </c>
      <c r="G122" s="112">
        <f t="shared" si="82"/>
        <v>1.7695876160724639E-3</v>
      </c>
      <c r="H122" s="69">
        <f t="shared" si="83"/>
        <v>1</v>
      </c>
      <c r="I122" s="7">
        <f t="shared" si="75"/>
        <v>-2.305980899699696E+16</v>
      </c>
      <c r="J122" s="2">
        <f t="shared" si="76"/>
        <v>0</v>
      </c>
      <c r="K122" s="36">
        <f t="shared" si="77"/>
        <v>2.2889256506632352E+16</v>
      </c>
      <c r="L122" s="7">
        <f t="shared" si="78"/>
        <v>-7094044143166824</v>
      </c>
      <c r="M122" s="2">
        <f t="shared" si="87"/>
        <v>0</v>
      </c>
      <c r="N122" s="36">
        <f t="shared" si="79"/>
        <v>7041575933409502</v>
      </c>
      <c r="P122" s="43">
        <f t="shared" si="84"/>
        <v>2.4050198189919844E-5</v>
      </c>
      <c r="Q122" s="42">
        <f t="shared" si="85"/>
        <v>551908498382.07532</v>
      </c>
      <c r="R122" s="42">
        <f t="shared" si="86"/>
        <v>0</v>
      </c>
      <c r="S122" s="124">
        <f t="shared" si="81"/>
        <v>0</v>
      </c>
      <c r="T122" s="136"/>
      <c r="U122" s="126"/>
      <c r="V122" s="122"/>
      <c r="W122" s="126"/>
      <c r="X122" s="92"/>
    </row>
    <row r="123" spans="2:24" x14ac:dyDescent="0.25">
      <c r="B123" s="8">
        <v>119</v>
      </c>
      <c r="C123" s="16">
        <v>44010</v>
      </c>
      <c r="D123" s="8">
        <f t="shared" ref="D123:D154" si="88">D122+IF(M123&gt;0,M123,0)</f>
        <v>4777</v>
      </c>
      <c r="E123" s="3">
        <f t="shared" ref="E123:E154" si="89">E122+IF(N123&gt;0,N123,0)</f>
        <v>3.3059605221451364E+16</v>
      </c>
      <c r="F123" s="23">
        <f t="shared" si="80"/>
        <v>75.134933774834437</v>
      </c>
      <c r="G123" s="111">
        <f t="shared" si="82"/>
        <v>1.7695876160724639E-3</v>
      </c>
      <c r="H123" s="68">
        <f t="shared" si="83"/>
        <v>1</v>
      </c>
      <c r="I123" s="8">
        <f t="shared" ref="I123:I154" si="90">INT((Z$4*K123+I122)/(1+Y$4*J123))</f>
        <v>-3.3305939041836488E+16</v>
      </c>
      <c r="J123" s="3">
        <f t="shared" ref="J123:J154" si="91">S123</f>
        <v>0</v>
      </c>
      <c r="K123" s="41">
        <f t="shared" ref="K123:K154" si="92">INT((X$4*J123+K122)/(1+W$4+Z$4))</f>
        <v>3.3059605221451364E+16</v>
      </c>
      <c r="L123" s="8">
        <f t="shared" ref="L123:L154" si="93">I123-I122</f>
        <v>-1.0246130044839528E+16</v>
      </c>
      <c r="M123" s="3">
        <f t="shared" si="87"/>
        <v>0</v>
      </c>
      <c r="N123" s="41">
        <f t="shared" ref="N123:N154" si="94">K123-K122</f>
        <v>1.0170348714819012E+16</v>
      </c>
      <c r="P123" s="90">
        <f t="shared" si="84"/>
        <v>2.4050198189919844E-5</v>
      </c>
      <c r="Q123" s="89">
        <f t="shared" si="85"/>
        <v>797137166494.81494</v>
      </c>
      <c r="R123" s="89">
        <f t="shared" si="86"/>
        <v>0</v>
      </c>
      <c r="S123" s="125">
        <f t="shared" si="81"/>
        <v>0</v>
      </c>
      <c r="T123" s="135"/>
      <c r="U123" s="14"/>
      <c r="V123" s="123"/>
      <c r="W123" s="14"/>
      <c r="X123" s="93"/>
    </row>
    <row r="124" spans="2:24" x14ac:dyDescent="0.25">
      <c r="B124" s="7">
        <v>120</v>
      </c>
      <c r="C124" s="17">
        <v>44011</v>
      </c>
      <c r="D124" s="7">
        <f t="shared" si="88"/>
        <v>4777</v>
      </c>
      <c r="E124" s="2">
        <f t="shared" si="89"/>
        <v>4.7748929594175616E+16</v>
      </c>
      <c r="F124" s="24">
        <f t="shared" si="80"/>
        <v>75.134933774834437</v>
      </c>
      <c r="G124" s="112">
        <f t="shared" si="82"/>
        <v>1.7695876160724639E-3</v>
      </c>
      <c r="H124" s="69">
        <f t="shared" si="83"/>
        <v>1</v>
      </c>
      <c r="I124" s="7">
        <f t="shared" si="90"/>
        <v>-4.8104716548300968E+16</v>
      </c>
      <c r="J124" s="2">
        <f t="shared" si="91"/>
        <v>0</v>
      </c>
      <c r="K124" s="36">
        <f t="shared" si="92"/>
        <v>4.7748929594175616E+16</v>
      </c>
      <c r="L124" s="7">
        <f t="shared" si="93"/>
        <v>-1.479877750646448E+16</v>
      </c>
      <c r="M124" s="2">
        <f t="shared" si="87"/>
        <v>0</v>
      </c>
      <c r="N124" s="36">
        <f t="shared" si="94"/>
        <v>1.4689324372724252E+16</v>
      </c>
      <c r="P124" s="43">
        <f t="shared" si="84"/>
        <v>2.4050198189919844E-5</v>
      </c>
      <c r="Q124" s="42">
        <f t="shared" si="85"/>
        <v>1151327917707.7415</v>
      </c>
      <c r="R124" s="42">
        <f t="shared" si="86"/>
        <v>0</v>
      </c>
      <c r="S124" s="124">
        <f t="shared" si="81"/>
        <v>0</v>
      </c>
      <c r="T124" s="136"/>
      <c r="U124" s="126"/>
      <c r="V124" s="122"/>
      <c r="W124" s="126"/>
      <c r="X124" s="92"/>
    </row>
    <row r="125" spans="2:24" x14ac:dyDescent="0.25">
      <c r="B125" s="8">
        <v>121</v>
      </c>
      <c r="C125" s="16">
        <v>44012</v>
      </c>
      <c r="D125" s="8">
        <f t="shared" si="88"/>
        <v>4777</v>
      </c>
      <c r="E125" s="3">
        <f t="shared" si="89"/>
        <v>6.8965139242199536E+16</v>
      </c>
      <c r="F125" s="23">
        <f t="shared" si="80"/>
        <v>75.134933774834437</v>
      </c>
      <c r="G125" s="111">
        <f t="shared" si="82"/>
        <v>1.7695876160724639E-3</v>
      </c>
      <c r="H125" s="68">
        <f t="shared" si="83"/>
        <v>1</v>
      </c>
      <c r="I125" s="8">
        <f t="shared" si="90"/>
        <v>-6.9479012475390096E+16</v>
      </c>
      <c r="J125" s="3">
        <f t="shared" si="91"/>
        <v>0</v>
      </c>
      <c r="K125" s="41">
        <f t="shared" si="92"/>
        <v>6.8965139242199536E+16</v>
      </c>
      <c r="L125" s="8">
        <f t="shared" si="93"/>
        <v>-2.1374295927089128E+16</v>
      </c>
      <c r="M125" s="3">
        <f t="shared" si="87"/>
        <v>0</v>
      </c>
      <c r="N125" s="41">
        <f t="shared" si="94"/>
        <v>2.121620964802392E+16</v>
      </c>
      <c r="P125" s="90">
        <f t="shared" si="84"/>
        <v>2.4050198189919844E-5</v>
      </c>
      <c r="Q125" s="89">
        <f t="shared" si="85"/>
        <v>1662895709557.8508</v>
      </c>
      <c r="R125" s="89">
        <f t="shared" si="86"/>
        <v>0</v>
      </c>
      <c r="S125" s="125">
        <f t="shared" si="81"/>
        <v>0</v>
      </c>
      <c r="T125" s="135"/>
      <c r="U125" s="14"/>
      <c r="V125" s="123"/>
      <c r="W125" s="14"/>
      <c r="X125" s="93"/>
    </row>
    <row r="126" spans="2:24" x14ac:dyDescent="0.25">
      <c r="B126" s="7">
        <v>122</v>
      </c>
      <c r="C126" s="17">
        <v>44013</v>
      </c>
      <c r="D126" s="7">
        <f t="shared" si="88"/>
        <v>4777</v>
      </c>
      <c r="E126" s="2">
        <f t="shared" si="89"/>
        <v>9.9608315225481568E+16</v>
      </c>
      <c r="F126" s="24">
        <f t="shared" si="80"/>
        <v>75.134933774834437</v>
      </c>
      <c r="G126" s="112">
        <f t="shared" si="82"/>
        <v>1.7695876160724639E-3</v>
      </c>
      <c r="H126" s="69">
        <f t="shared" si="83"/>
        <v>1</v>
      </c>
      <c r="I126" s="7">
        <f t="shared" si="90"/>
        <v>-1.0035051697494829E+17</v>
      </c>
      <c r="J126" s="2">
        <f t="shared" si="91"/>
        <v>0</v>
      </c>
      <c r="K126" s="36">
        <f t="shared" si="92"/>
        <v>9.9608315225481568E+16</v>
      </c>
      <c r="L126" s="7">
        <f t="shared" si="93"/>
        <v>-3.0871504499558192E+16</v>
      </c>
      <c r="M126" s="2">
        <f t="shared" si="87"/>
        <v>0</v>
      </c>
      <c r="N126" s="36">
        <f t="shared" si="94"/>
        <v>3.0643175983282032E+16</v>
      </c>
      <c r="P126" s="43">
        <f t="shared" si="84"/>
        <v>2.4050198189919844E-5</v>
      </c>
      <c r="Q126" s="42">
        <f t="shared" si="85"/>
        <v>2401767644418.3726</v>
      </c>
      <c r="R126" s="42">
        <f t="shared" si="86"/>
        <v>0</v>
      </c>
      <c r="S126" s="124">
        <f t="shared" si="81"/>
        <v>0</v>
      </c>
      <c r="T126" s="136"/>
      <c r="U126" s="126"/>
      <c r="V126" s="122"/>
      <c r="W126" s="126"/>
      <c r="X126" s="92"/>
    </row>
    <row r="127" spans="2:24" x14ac:dyDescent="0.25">
      <c r="B127" s="8">
        <v>123</v>
      </c>
      <c r="C127" s="16">
        <v>44014</v>
      </c>
      <c r="D127" s="8">
        <f t="shared" si="88"/>
        <v>4777</v>
      </c>
      <c r="E127" s="3">
        <f t="shared" si="89"/>
        <v>1.4386712723386741E+17</v>
      </c>
      <c r="F127" s="23">
        <f t="shared" si="80"/>
        <v>75.134933774834437</v>
      </c>
      <c r="G127" s="111">
        <f t="shared" si="82"/>
        <v>1.7695876160724639E-3</v>
      </c>
      <c r="H127" s="68">
        <f t="shared" si="83"/>
        <v>1</v>
      </c>
      <c r="I127" s="8">
        <f t="shared" si="90"/>
        <v>-1.449391103638129E+17</v>
      </c>
      <c r="J127" s="3">
        <f t="shared" si="91"/>
        <v>0</v>
      </c>
      <c r="K127" s="41">
        <f t="shared" si="92"/>
        <v>1.4386712723386741E+17</v>
      </c>
      <c r="L127" s="8">
        <f t="shared" si="93"/>
        <v>-4.4588593388864608E+16</v>
      </c>
      <c r="M127" s="3">
        <f t="shared" si="87"/>
        <v>0</v>
      </c>
      <c r="N127" s="41">
        <f t="shared" si="94"/>
        <v>4.425881200838584E+16</v>
      </c>
      <c r="P127" s="90">
        <f t="shared" si="84"/>
        <v>2.4050198189919844E-5</v>
      </c>
      <c r="Q127" s="89">
        <f t="shared" si="85"/>
        <v>3468941428268.4893</v>
      </c>
      <c r="R127" s="89">
        <f t="shared" si="86"/>
        <v>0</v>
      </c>
      <c r="S127" s="125">
        <f t="shared" si="81"/>
        <v>0</v>
      </c>
      <c r="T127" s="135"/>
      <c r="U127" s="14"/>
      <c r="V127" s="123"/>
      <c r="W127" s="14"/>
      <c r="X127" s="93"/>
    </row>
    <row r="128" spans="2:24" x14ac:dyDescent="0.25">
      <c r="B128" s="7">
        <v>124</v>
      </c>
      <c r="C128" s="17">
        <v>44015</v>
      </c>
      <c r="D128" s="7">
        <f t="shared" si="88"/>
        <v>4777</v>
      </c>
      <c r="E128" s="2">
        <f t="shared" si="89"/>
        <v>2.0779139022352365E+17</v>
      </c>
      <c r="F128" s="24">
        <f t="shared" si="80"/>
        <v>75.134933774834437</v>
      </c>
      <c r="G128" s="112">
        <f t="shared" si="82"/>
        <v>1.7695876160724639E-3</v>
      </c>
      <c r="H128" s="69">
        <f t="shared" si="83"/>
        <v>1</v>
      </c>
      <c r="I128" s="7">
        <f t="shared" si="90"/>
        <v>-2.093396859958153E+17</v>
      </c>
      <c r="J128" s="2">
        <f t="shared" si="91"/>
        <v>0</v>
      </c>
      <c r="K128" s="36">
        <f t="shared" si="92"/>
        <v>2.0779139022352365E+17</v>
      </c>
      <c r="L128" s="7">
        <f t="shared" si="93"/>
        <v>-6.44005756320024E+16</v>
      </c>
      <c r="M128" s="2">
        <f t="shared" si="87"/>
        <v>0</v>
      </c>
      <c r="N128" s="36">
        <f t="shared" si="94"/>
        <v>6.392426298965624E+16</v>
      </c>
      <c r="P128" s="43">
        <f t="shared" si="84"/>
        <v>2.4050198189919844E-5</v>
      </c>
      <c r="Q128" s="42">
        <f t="shared" si="85"/>
        <v>5010290924987.3779</v>
      </c>
      <c r="R128" s="42">
        <f t="shared" si="86"/>
        <v>0</v>
      </c>
      <c r="S128" s="124">
        <f t="shared" si="81"/>
        <v>0</v>
      </c>
      <c r="T128" s="136"/>
      <c r="U128" s="126"/>
      <c r="V128" s="122"/>
      <c r="W128" s="126"/>
      <c r="X128" s="92"/>
    </row>
    <row r="129" spans="2:24" x14ac:dyDescent="0.25">
      <c r="B129" s="8">
        <v>125</v>
      </c>
      <c r="C129" s="16">
        <v>44016</v>
      </c>
      <c r="D129" s="8">
        <f t="shared" si="88"/>
        <v>4777</v>
      </c>
      <c r="E129" s="3">
        <f t="shared" si="89"/>
        <v>3.0011902427742662E+17</v>
      </c>
      <c r="F129" s="23">
        <f t="shared" si="80"/>
        <v>75.134933774834437</v>
      </c>
      <c r="G129" s="111">
        <f t="shared" si="82"/>
        <v>1.7695876160724639E-3</v>
      </c>
      <c r="H129" s="68">
        <f t="shared" si="83"/>
        <v>1</v>
      </c>
      <c r="I129" s="8">
        <f t="shared" si="90"/>
        <v>-3.023552719678327E+17</v>
      </c>
      <c r="J129" s="3">
        <f t="shared" si="91"/>
        <v>0</v>
      </c>
      <c r="K129" s="41">
        <f t="shared" si="92"/>
        <v>3.0011902427742662E+17</v>
      </c>
      <c r="L129" s="8">
        <f t="shared" si="93"/>
        <v>-9.3015585972017408E+16</v>
      </c>
      <c r="M129" s="3">
        <f t="shared" si="87"/>
        <v>0</v>
      </c>
      <c r="N129" s="41">
        <f t="shared" si="94"/>
        <v>9.2327634053902976E+16</v>
      </c>
      <c r="P129" s="90">
        <f t="shared" si="84"/>
        <v>2.4050198189919844E-5</v>
      </c>
      <c r="Q129" s="89">
        <f t="shared" si="85"/>
        <v>7236505911701.5244</v>
      </c>
      <c r="R129" s="89">
        <f t="shared" si="86"/>
        <v>0</v>
      </c>
      <c r="S129" s="125">
        <f t="shared" si="81"/>
        <v>0</v>
      </c>
      <c r="T129" s="135"/>
      <c r="U129" s="14"/>
      <c r="V129" s="123"/>
      <c r="W129" s="14"/>
      <c r="X129" s="93"/>
    </row>
    <row r="130" spans="2:24" x14ac:dyDescent="0.25">
      <c r="B130" s="7">
        <v>126</v>
      </c>
      <c r="C130" s="17">
        <v>44017</v>
      </c>
      <c r="D130" s="7">
        <f t="shared" si="88"/>
        <v>4777</v>
      </c>
      <c r="E130" s="2">
        <f t="shared" si="89"/>
        <v>4.3347045628956858E+17</v>
      </c>
      <c r="F130" s="24">
        <f t="shared" si="80"/>
        <v>75.134933774834437</v>
      </c>
      <c r="G130" s="112">
        <f t="shared" si="82"/>
        <v>1.7695876160724639E-3</v>
      </c>
      <c r="H130" s="69">
        <f t="shared" si="83"/>
        <v>1</v>
      </c>
      <c r="I130" s="7">
        <f t="shared" si="90"/>
        <v>-4.3670033253307392E+17</v>
      </c>
      <c r="J130" s="2">
        <f t="shared" si="91"/>
        <v>0</v>
      </c>
      <c r="K130" s="36">
        <f t="shared" si="92"/>
        <v>4.3347045628956858E+17</v>
      </c>
      <c r="L130" s="7">
        <f t="shared" si="93"/>
        <v>-1.3434506056524122E+17</v>
      </c>
      <c r="M130" s="2">
        <f t="shared" si="87"/>
        <v>0</v>
      </c>
      <c r="N130" s="36">
        <f t="shared" si="94"/>
        <v>1.3335143201214195E+17</v>
      </c>
      <c r="P130" s="43">
        <f t="shared" si="84"/>
        <v>2.4050198189919844E-5</v>
      </c>
      <c r="Q130" s="42">
        <f t="shared" si="85"/>
        <v>10451891635458.986</v>
      </c>
      <c r="R130" s="42">
        <f t="shared" si="86"/>
        <v>0</v>
      </c>
      <c r="S130" s="124">
        <f t="shared" si="81"/>
        <v>0</v>
      </c>
      <c r="T130" s="136"/>
      <c r="U130" s="126"/>
      <c r="V130" s="122"/>
      <c r="W130" s="126"/>
      <c r="X130" s="92"/>
    </row>
    <row r="131" spans="2:24" x14ac:dyDescent="0.25">
      <c r="B131" s="8">
        <v>127</v>
      </c>
      <c r="C131" s="16">
        <v>44018</v>
      </c>
      <c r="D131" s="8">
        <f t="shared" si="88"/>
        <v>4777</v>
      </c>
      <c r="E131" s="3">
        <f t="shared" si="89"/>
        <v>6.2607372834251674E+17</v>
      </c>
      <c r="F131" s="23">
        <f t="shared" si="80"/>
        <v>75.134933774834437</v>
      </c>
      <c r="G131" s="111">
        <f t="shared" si="82"/>
        <v>1.7695876160724639E-3</v>
      </c>
      <c r="H131" s="68">
        <f t="shared" si="83"/>
        <v>1</v>
      </c>
      <c r="I131" s="8">
        <f t="shared" si="90"/>
        <v>-6.307387306108759E+17</v>
      </c>
      <c r="J131" s="3">
        <f t="shared" si="91"/>
        <v>0</v>
      </c>
      <c r="K131" s="41">
        <f t="shared" si="92"/>
        <v>6.2607372834251674E+17</v>
      </c>
      <c r="L131" s="8">
        <f t="shared" si="93"/>
        <v>-1.9403839807780198E+17</v>
      </c>
      <c r="M131" s="3">
        <f t="shared" si="87"/>
        <v>0</v>
      </c>
      <c r="N131" s="41">
        <f t="shared" si="94"/>
        <v>1.9260327205294816E+17</v>
      </c>
      <c r="P131" s="90">
        <f t="shared" si="84"/>
        <v>2.4050198189919844E-5</v>
      </c>
      <c r="Q131" s="89">
        <f t="shared" si="85"/>
        <v>15095964833350.375</v>
      </c>
      <c r="R131" s="89">
        <f t="shared" si="86"/>
        <v>0</v>
      </c>
      <c r="S131" s="125">
        <f t="shared" si="81"/>
        <v>0</v>
      </c>
      <c r="T131" s="135"/>
      <c r="U131" s="14"/>
      <c r="V131" s="123"/>
      <c r="W131" s="14"/>
      <c r="X131" s="93"/>
    </row>
    <row r="132" spans="2:24" x14ac:dyDescent="0.25">
      <c r="B132" s="7">
        <v>128</v>
      </c>
      <c r="C132" s="17">
        <v>44019</v>
      </c>
      <c r="D132" s="7">
        <f t="shared" si="88"/>
        <v>4777</v>
      </c>
      <c r="E132" s="2">
        <f t="shared" si="89"/>
        <v>9.0425612088048576E+17</v>
      </c>
      <c r="F132" s="24">
        <f t="shared" si="80"/>
        <v>75.134933774834437</v>
      </c>
      <c r="G132" s="112">
        <f t="shared" ref="G132:G163" si="95">D132/U$3</f>
        <v>1.7695876160724639E-3</v>
      </c>
      <c r="H132" s="69">
        <f t="shared" si="83"/>
        <v>1</v>
      </c>
      <c r="I132" s="7">
        <f t="shared" si="90"/>
        <v>-9.1099391654914394E+17</v>
      </c>
      <c r="J132" s="2">
        <f t="shared" si="91"/>
        <v>0</v>
      </c>
      <c r="K132" s="36">
        <f t="shared" si="92"/>
        <v>9.0425612088048576E+17</v>
      </c>
      <c r="L132" s="7">
        <f t="shared" si="93"/>
        <v>-2.8025518593826803E+17</v>
      </c>
      <c r="M132" s="2">
        <f t="shared" si="87"/>
        <v>0</v>
      </c>
      <c r="N132" s="36">
        <f t="shared" si="94"/>
        <v>2.7818239253796902E+17</v>
      </c>
      <c r="P132" s="43">
        <f t="shared" si="84"/>
        <v>2.4050198189919844E-5</v>
      </c>
      <c r="Q132" s="42">
        <f t="shared" si="85"/>
        <v>21803532049320.258</v>
      </c>
      <c r="R132" s="42">
        <f t="shared" si="86"/>
        <v>0</v>
      </c>
      <c r="S132" s="124">
        <f t="shared" si="81"/>
        <v>0</v>
      </c>
      <c r="T132" s="136"/>
      <c r="U132" s="126"/>
      <c r="V132" s="122"/>
      <c r="W132" s="126"/>
      <c r="X132" s="92"/>
    </row>
    <row r="133" spans="2:24" x14ac:dyDescent="0.25">
      <c r="B133" s="8">
        <v>129</v>
      </c>
      <c r="C133" s="16">
        <v>44020</v>
      </c>
      <c r="D133" s="8">
        <f t="shared" si="88"/>
        <v>4777</v>
      </c>
      <c r="E133" s="3">
        <f t="shared" si="89"/>
        <v>1.3060428750373665E+18</v>
      </c>
      <c r="F133" s="23">
        <f t="shared" si="80"/>
        <v>75.134933774834437</v>
      </c>
      <c r="G133" s="111">
        <f t="shared" si="95"/>
        <v>1.7695876160724639E-3</v>
      </c>
      <c r="H133" s="68">
        <f t="shared" si="83"/>
        <v>1</v>
      </c>
      <c r="I133" s="8">
        <f t="shared" si="90"/>
        <v>-1.3157744652619843E+18</v>
      </c>
      <c r="J133" s="3">
        <f t="shared" si="91"/>
        <v>0</v>
      </c>
      <c r="K133" s="41">
        <f t="shared" si="92"/>
        <v>1.3060428750373665E+18</v>
      </c>
      <c r="L133" s="8">
        <f t="shared" si="93"/>
        <v>-4.0478054871284032E+17</v>
      </c>
      <c r="M133" s="3">
        <f t="shared" si="87"/>
        <v>0</v>
      </c>
      <c r="N133" s="41">
        <f t="shared" si="94"/>
        <v>4.0178675415688077E+17</v>
      </c>
      <c r="P133" s="90">
        <f t="shared" si="84"/>
        <v>2.4050198189919844E-5</v>
      </c>
      <c r="Q133" s="89">
        <f t="shared" si="85"/>
        <v>31491462458595.898</v>
      </c>
      <c r="R133" s="89">
        <f t="shared" si="86"/>
        <v>0</v>
      </c>
      <c r="S133" s="125">
        <f t="shared" si="81"/>
        <v>0</v>
      </c>
      <c r="T133" s="135"/>
      <c r="U133" s="14"/>
      <c r="V133" s="123"/>
      <c r="W133" s="14"/>
      <c r="X133" s="93"/>
    </row>
    <row r="134" spans="2:24" x14ac:dyDescent="0.25">
      <c r="B134" s="7">
        <v>130</v>
      </c>
      <c r="C134" s="17">
        <v>44021</v>
      </c>
      <c r="D134" s="7">
        <f t="shared" si="88"/>
        <v>4777</v>
      </c>
      <c r="E134" s="2">
        <f t="shared" si="89"/>
        <v>1.8863549298123208E+18</v>
      </c>
      <c r="F134" s="24">
        <f t="shared" si="80"/>
        <v>75.134933774834437</v>
      </c>
      <c r="G134" s="112">
        <f t="shared" si="95"/>
        <v>1.7695876160724639E-3</v>
      </c>
      <c r="H134" s="69">
        <f t="shared" si="83"/>
        <v>1</v>
      </c>
      <c r="I134" s="7">
        <f t="shared" si="90"/>
        <v>-1.9004105427986857E+18</v>
      </c>
      <c r="J134" s="2">
        <f t="shared" si="91"/>
        <v>0</v>
      </c>
      <c r="K134" s="36">
        <f t="shared" si="92"/>
        <v>1.8863549298123208E+18</v>
      </c>
      <c r="L134" s="7">
        <f t="shared" si="93"/>
        <v>-5.8463607753670144E+17</v>
      </c>
      <c r="M134" s="2">
        <f t="shared" si="87"/>
        <v>0</v>
      </c>
      <c r="N134" s="36">
        <f t="shared" si="94"/>
        <v>5.8031205477495424E+17</v>
      </c>
      <c r="P134" s="43">
        <f t="shared" si="84"/>
        <v>2.4050198189919844E-5</v>
      </c>
      <c r="Q134" s="42">
        <f t="shared" si="85"/>
        <v>45484016329917.281</v>
      </c>
      <c r="R134" s="42">
        <f t="shared" si="86"/>
        <v>0</v>
      </c>
      <c r="S134" s="124">
        <f t="shared" si="81"/>
        <v>0</v>
      </c>
      <c r="T134" s="136"/>
      <c r="U134" s="126"/>
      <c r="V134" s="122"/>
      <c r="W134" s="126"/>
      <c r="X134" s="92"/>
    </row>
    <row r="135" spans="2:24" x14ac:dyDescent="0.25">
      <c r="B135" s="8">
        <v>131</v>
      </c>
      <c r="C135" s="16">
        <v>44022</v>
      </c>
      <c r="D135" s="8">
        <f t="shared" si="88"/>
        <v>4777</v>
      </c>
      <c r="E135" s="3">
        <f t="shared" si="89"/>
        <v>2.7245161619410386E+18</v>
      </c>
      <c r="F135" s="23">
        <f t="shared" si="80"/>
        <v>75.134933774834437</v>
      </c>
      <c r="G135" s="111">
        <f t="shared" si="95"/>
        <v>1.7695876160724639E-3</v>
      </c>
      <c r="H135" s="68">
        <f t="shared" si="83"/>
        <v>1</v>
      </c>
      <c r="I135" s="8">
        <f t="shared" si="90"/>
        <v>-2.7448170841811364E+18</v>
      </c>
      <c r="J135" s="3">
        <f t="shared" si="91"/>
        <v>0</v>
      </c>
      <c r="K135" s="41">
        <f t="shared" si="92"/>
        <v>2.7245161619410386E+18</v>
      </c>
      <c r="L135" s="8">
        <f t="shared" si="93"/>
        <v>-8.4440654138245069E+17</v>
      </c>
      <c r="M135" s="3">
        <f t="shared" si="87"/>
        <v>0</v>
      </c>
      <c r="N135" s="41">
        <f t="shared" si="94"/>
        <v>8.3816123212871782E+17</v>
      </c>
      <c r="P135" s="90">
        <f t="shared" si="84"/>
        <v>2.4050198189919844E-5</v>
      </c>
      <c r="Q135" s="89">
        <f t="shared" si="85"/>
        <v>65693860493782.406</v>
      </c>
      <c r="R135" s="89">
        <f t="shared" si="86"/>
        <v>0</v>
      </c>
      <c r="S135" s="125">
        <f t="shared" si="81"/>
        <v>0</v>
      </c>
      <c r="T135" s="135"/>
      <c r="U135" s="14"/>
      <c r="V135" s="123"/>
      <c r="W135" s="14"/>
      <c r="X135" s="93"/>
    </row>
    <row r="136" spans="2:24" x14ac:dyDescent="0.25">
      <c r="B136" s="7">
        <v>132</v>
      </c>
      <c r="C136" s="17">
        <v>44023</v>
      </c>
      <c r="D136" s="7">
        <f t="shared" si="88"/>
        <v>4777</v>
      </c>
      <c r="E136" s="2">
        <f t="shared" si="89"/>
        <v>3.9350963063014149E+18</v>
      </c>
      <c r="F136" s="24">
        <f t="shared" si="80"/>
        <v>75.134933774834437</v>
      </c>
      <c r="G136" s="112">
        <f t="shared" si="95"/>
        <v>1.7695876160724639E-3</v>
      </c>
      <c r="H136" s="69">
        <f t="shared" ref="H136:H167" si="96">D136/D135</f>
        <v>1</v>
      </c>
      <c r="I136" s="7">
        <f t="shared" si="90"/>
        <v>-3.9644175066075325E+18</v>
      </c>
      <c r="J136" s="2">
        <f t="shared" si="91"/>
        <v>0</v>
      </c>
      <c r="K136" s="36">
        <f t="shared" si="92"/>
        <v>3.9350963063014149E+18</v>
      </c>
      <c r="L136" s="7">
        <f t="shared" si="93"/>
        <v>-1.2196004224263962E+18</v>
      </c>
      <c r="M136" s="2">
        <f t="shared" si="87"/>
        <v>0</v>
      </c>
      <c r="N136" s="36">
        <f t="shared" si="94"/>
        <v>1.2105801443603763E+18</v>
      </c>
      <c r="P136" s="43">
        <f t="shared" si="84"/>
        <v>2.4050198189919844E-5</v>
      </c>
      <c r="Q136" s="42">
        <f t="shared" si="85"/>
        <v>94883514139842.844</v>
      </c>
      <c r="R136" s="42">
        <f t="shared" si="86"/>
        <v>0</v>
      </c>
      <c r="S136" s="124">
        <f t="shared" si="81"/>
        <v>0</v>
      </c>
      <c r="T136" s="136"/>
      <c r="U136" s="126"/>
      <c r="V136" s="122"/>
      <c r="W136" s="126"/>
      <c r="X136" s="92"/>
    </row>
    <row r="137" spans="2:24" x14ac:dyDescent="0.25">
      <c r="B137" s="8">
        <v>133</v>
      </c>
      <c r="C137" s="16">
        <v>44024</v>
      </c>
      <c r="D137" s="8">
        <f t="shared" si="88"/>
        <v>4777</v>
      </c>
      <c r="E137" s="3">
        <f t="shared" si="89"/>
        <v>5.6835716947390054E+18</v>
      </c>
      <c r="F137" s="23">
        <f t="shared" si="80"/>
        <v>75.134933774834437</v>
      </c>
      <c r="G137" s="111">
        <f t="shared" si="95"/>
        <v>1.7695876160724639E-3</v>
      </c>
      <c r="H137" s="68">
        <f t="shared" si="96"/>
        <v>1</v>
      </c>
      <c r="I137" s="8">
        <f t="shared" si="90"/>
        <v>-5.7259211396175903E+18</v>
      </c>
      <c r="J137" s="3">
        <f t="shared" si="91"/>
        <v>0</v>
      </c>
      <c r="K137" s="41">
        <f t="shared" si="92"/>
        <v>5.6835716947390054E+18</v>
      </c>
      <c r="L137" s="8">
        <f t="shared" si="93"/>
        <v>-1.7615036330100577E+18</v>
      </c>
      <c r="M137" s="3">
        <f t="shared" si="87"/>
        <v>0</v>
      </c>
      <c r="N137" s="41">
        <f t="shared" si="94"/>
        <v>1.7484753884375905E+18</v>
      </c>
      <c r="P137" s="90">
        <f t="shared" si="84"/>
        <v>2.4050198189919844E-5</v>
      </c>
      <c r="Q137" s="89">
        <f t="shared" si="85"/>
        <v>137042962429919.05</v>
      </c>
      <c r="R137" s="89">
        <f t="shared" si="86"/>
        <v>0</v>
      </c>
      <c r="S137" s="125">
        <f t="shared" si="81"/>
        <v>0</v>
      </c>
      <c r="T137" s="135"/>
      <c r="U137" s="14"/>
      <c r="V137" s="123"/>
      <c r="W137" s="14"/>
      <c r="X137" s="93"/>
    </row>
    <row r="138" spans="2:24" x14ac:dyDescent="0.25">
      <c r="B138" s="7">
        <v>134</v>
      </c>
      <c r="C138" s="17">
        <v>44025</v>
      </c>
      <c r="D138" s="7">
        <f t="shared" si="88"/>
        <v>4777</v>
      </c>
      <c r="E138" s="2">
        <f t="shared" si="89"/>
        <v>8.2089445072819292E+18</v>
      </c>
      <c r="F138" s="24">
        <f t="shared" si="80"/>
        <v>75.134933774834437</v>
      </c>
      <c r="G138" s="112">
        <f t="shared" si="95"/>
        <v>1.7695876160724639E-3</v>
      </c>
      <c r="H138" s="69">
        <f t="shared" si="96"/>
        <v>1</v>
      </c>
      <c r="I138" s="7">
        <f t="shared" si="90"/>
        <v>-8.2701110169336525E+18</v>
      </c>
      <c r="J138" s="2">
        <f t="shared" si="91"/>
        <v>0</v>
      </c>
      <c r="K138" s="36">
        <f t="shared" si="92"/>
        <v>8.2089445072819292E+18</v>
      </c>
      <c r="L138" s="7">
        <f t="shared" si="93"/>
        <v>-2.5441898773160622E+18</v>
      </c>
      <c r="M138" s="2">
        <f t="shared" si="87"/>
        <v>0</v>
      </c>
      <c r="N138" s="36">
        <f t="shared" si="94"/>
        <v>2.5253728125429238E+18</v>
      </c>
      <c r="P138" s="43">
        <f t="shared" si="84"/>
        <v>2.4050198189919844E-5</v>
      </c>
      <c r="Q138" s="42">
        <f t="shared" si="85"/>
        <v>197935054596401.34</v>
      </c>
      <c r="R138" s="42">
        <f t="shared" si="86"/>
        <v>0</v>
      </c>
      <c r="S138" s="124">
        <f t="shared" si="81"/>
        <v>0</v>
      </c>
      <c r="T138" s="136"/>
      <c r="U138" s="126"/>
      <c r="V138" s="122"/>
      <c r="W138" s="126"/>
      <c r="X138" s="92"/>
    </row>
    <row r="139" spans="2:24" x14ac:dyDescent="0.25">
      <c r="B139" s="8">
        <v>135</v>
      </c>
      <c r="C139" s="16">
        <v>44026</v>
      </c>
      <c r="D139" s="8">
        <f t="shared" si="88"/>
        <v>4777</v>
      </c>
      <c r="E139" s="3">
        <f t="shared" si="89"/>
        <v>1.1856412401027803E+19</v>
      </c>
      <c r="F139" s="23">
        <f t="shared" si="80"/>
        <v>75.134933774834437</v>
      </c>
      <c r="G139" s="111">
        <f t="shared" si="95"/>
        <v>1.7695876160724639E-3</v>
      </c>
      <c r="H139" s="68">
        <f t="shared" si="96"/>
        <v>1</v>
      </c>
      <c r="I139" s="8">
        <f t="shared" si="90"/>
        <v>-1.1944756933375291E+19</v>
      </c>
      <c r="J139" s="3">
        <f t="shared" si="91"/>
        <v>0</v>
      </c>
      <c r="K139" s="41">
        <f t="shared" si="92"/>
        <v>1.1856412401027803E+19</v>
      </c>
      <c r="L139" s="8">
        <f t="shared" si="93"/>
        <v>-3.6746459164416389E+18</v>
      </c>
      <c r="M139" s="3">
        <f t="shared" si="87"/>
        <v>0</v>
      </c>
      <c r="N139" s="41">
        <f t="shared" si="94"/>
        <v>3.6474678937458739E+18</v>
      </c>
      <c r="P139" s="90">
        <f t="shared" si="84"/>
        <v>2.4050198189919844E-5</v>
      </c>
      <c r="Q139" s="89">
        <f t="shared" si="85"/>
        <v>285883237952590</v>
      </c>
      <c r="R139" s="89">
        <f t="shared" si="86"/>
        <v>0</v>
      </c>
      <c r="S139" s="125">
        <f t="shared" si="81"/>
        <v>0</v>
      </c>
      <c r="T139" s="135"/>
      <c r="U139" s="14"/>
      <c r="V139" s="123"/>
      <c r="W139" s="14"/>
      <c r="X139" s="93"/>
    </row>
    <row r="140" spans="2:24" x14ac:dyDescent="0.25">
      <c r="B140" s="7">
        <v>136</v>
      </c>
      <c r="C140" s="17">
        <v>44027</v>
      </c>
      <c r="D140" s="7">
        <f t="shared" si="88"/>
        <v>4777</v>
      </c>
      <c r="E140" s="2">
        <f t="shared" si="89"/>
        <v>1.7124554185808675E+19</v>
      </c>
      <c r="F140" s="24">
        <f t="shared" si="80"/>
        <v>75.134933774834437</v>
      </c>
      <c r="G140" s="112">
        <f t="shared" si="95"/>
        <v>1.7695876160724639E-3</v>
      </c>
      <c r="H140" s="69">
        <f t="shared" si="96"/>
        <v>1</v>
      </c>
      <c r="I140" s="7">
        <f t="shared" si="90"/>
        <v>-1.7252152710559162E+19</v>
      </c>
      <c r="J140" s="2">
        <f t="shared" si="91"/>
        <v>0</v>
      </c>
      <c r="K140" s="36">
        <f t="shared" si="92"/>
        <v>1.7124554185808675E+19</v>
      </c>
      <c r="L140" s="7">
        <f t="shared" si="93"/>
        <v>-5.307395777183871E+18</v>
      </c>
      <c r="M140" s="2">
        <f t="shared" si="87"/>
        <v>0</v>
      </c>
      <c r="N140" s="36">
        <f t="shared" si="94"/>
        <v>5.2681417847808717E+18</v>
      </c>
      <c r="P140" s="43">
        <f t="shared" si="84"/>
        <v>2.4050198189919844E-5</v>
      </c>
      <c r="Q140" s="42">
        <f t="shared" si="85"/>
        <v>412909304564099.88</v>
      </c>
      <c r="R140" s="42">
        <f t="shared" si="86"/>
        <v>0</v>
      </c>
      <c r="S140" s="124">
        <f t="shared" si="81"/>
        <v>0</v>
      </c>
      <c r="T140" s="136"/>
      <c r="U140" s="126"/>
      <c r="V140" s="122"/>
      <c r="W140" s="126"/>
      <c r="X140" s="92"/>
    </row>
    <row r="141" spans="2:24" x14ac:dyDescent="0.25">
      <c r="B141" s="8">
        <v>137</v>
      </c>
      <c r="C141" s="16">
        <v>44028</v>
      </c>
      <c r="D141" s="8">
        <f t="shared" si="88"/>
        <v>4777</v>
      </c>
      <c r="E141" s="3">
        <f t="shared" si="89"/>
        <v>2.4733481439737729E+19</v>
      </c>
      <c r="F141" s="23">
        <f t="shared" si="80"/>
        <v>75.134933774834437</v>
      </c>
      <c r="G141" s="111">
        <f t="shared" si="95"/>
        <v>1.7695876160724639E-3</v>
      </c>
      <c r="H141" s="68">
        <f t="shared" si="96"/>
        <v>1</v>
      </c>
      <c r="I141" s="8">
        <f t="shared" si="90"/>
        <v>-2.4917775623948931E+19</v>
      </c>
      <c r="J141" s="3">
        <f t="shared" si="91"/>
        <v>0</v>
      </c>
      <c r="K141" s="41">
        <f t="shared" si="92"/>
        <v>2.4733481439737729E+19</v>
      </c>
      <c r="L141" s="8">
        <f t="shared" si="93"/>
        <v>-7.6656229133897687E+18</v>
      </c>
      <c r="M141" s="3">
        <f t="shared" si="87"/>
        <v>0</v>
      </c>
      <c r="N141" s="41">
        <f t="shared" si="94"/>
        <v>7.6089272539290542E+18</v>
      </c>
      <c r="P141" s="90">
        <f t="shared" si="84"/>
        <v>2.4050198189919844E-5</v>
      </c>
      <c r="Q141" s="89">
        <f t="shared" si="85"/>
        <v>596376671177492.5</v>
      </c>
      <c r="R141" s="89">
        <f t="shared" si="86"/>
        <v>0</v>
      </c>
      <c r="S141" s="125">
        <f t="shared" si="81"/>
        <v>0</v>
      </c>
      <c r="T141" s="135"/>
      <c r="U141" s="14"/>
      <c r="V141" s="123"/>
      <c r="W141" s="14"/>
      <c r="X141" s="93"/>
    </row>
    <row r="142" spans="2:24" x14ac:dyDescent="0.25">
      <c r="B142" s="7">
        <v>138</v>
      </c>
      <c r="C142" s="17">
        <v>44029</v>
      </c>
      <c r="D142" s="7">
        <f t="shared" si="88"/>
        <v>4777</v>
      </c>
      <c r="E142" s="2">
        <f t="shared" si="89"/>
        <v>3.5723271828986429E+19</v>
      </c>
      <c r="F142" s="24">
        <f t="shared" si="80"/>
        <v>75.134933774834437</v>
      </c>
      <c r="G142" s="112">
        <f t="shared" si="95"/>
        <v>1.7695876160724639E-3</v>
      </c>
      <c r="H142" s="69">
        <f t="shared" si="96"/>
        <v>1</v>
      </c>
      <c r="I142" s="7">
        <f t="shared" si="90"/>
        <v>-3.5989453169252614E+19</v>
      </c>
      <c r="J142" s="2">
        <f t="shared" si="91"/>
        <v>0</v>
      </c>
      <c r="K142" s="36">
        <f t="shared" si="92"/>
        <v>3.5723271828986429E+19</v>
      </c>
      <c r="L142" s="7">
        <f t="shared" si="93"/>
        <v>-1.1071677545303683E+19</v>
      </c>
      <c r="M142" s="2">
        <f t="shared" si="87"/>
        <v>0</v>
      </c>
      <c r="N142" s="36">
        <f t="shared" si="94"/>
        <v>1.09897903892487E+19</v>
      </c>
      <c r="P142" s="43">
        <f t="shared" si="84"/>
        <v>2.4050198189919844E-5</v>
      </c>
      <c r="Q142" s="42">
        <f t="shared" si="85"/>
        <v>861363815233506.63</v>
      </c>
      <c r="R142" s="42">
        <f t="shared" si="86"/>
        <v>0</v>
      </c>
      <c r="S142" s="124">
        <f t="shared" si="81"/>
        <v>0</v>
      </c>
      <c r="T142" s="136"/>
      <c r="U142" s="126"/>
      <c r="V142" s="122"/>
      <c r="W142" s="126"/>
      <c r="X142" s="92"/>
    </row>
    <row r="143" spans="2:24" x14ac:dyDescent="0.25">
      <c r="B143" s="8">
        <v>139</v>
      </c>
      <c r="C143" s="16">
        <v>44030</v>
      </c>
      <c r="D143" s="8">
        <f t="shared" si="88"/>
        <v>4777</v>
      </c>
      <c r="E143" s="3">
        <f t="shared" si="89"/>
        <v>5.1596139155620127E+19</v>
      </c>
      <c r="F143" s="23">
        <f t="shared" si="80"/>
        <v>75.134933774834437</v>
      </c>
      <c r="G143" s="111">
        <f t="shared" si="95"/>
        <v>1.7695876160724639E-3</v>
      </c>
      <c r="H143" s="68">
        <f t="shared" si="96"/>
        <v>1</v>
      </c>
      <c r="I143" s="8">
        <f t="shared" si="90"/>
        <v>-5.1980592448105497E+19</v>
      </c>
      <c r="J143" s="3">
        <f t="shared" si="91"/>
        <v>0</v>
      </c>
      <c r="K143" s="41">
        <f t="shared" si="92"/>
        <v>5.1596139155620127E+19</v>
      </c>
      <c r="L143" s="8">
        <f t="shared" si="93"/>
        <v>-1.5991139278852882E+19</v>
      </c>
      <c r="M143" s="3">
        <f t="shared" si="87"/>
        <v>0</v>
      </c>
      <c r="N143" s="41">
        <f t="shared" si="94"/>
        <v>1.5872867326633697E+19</v>
      </c>
      <c r="P143" s="90">
        <f t="shared" si="84"/>
        <v>2.4050198189919844E-5</v>
      </c>
      <c r="Q143" s="89">
        <f t="shared" si="85"/>
        <v>1244092296113316</v>
      </c>
      <c r="R143" s="89">
        <f t="shared" si="86"/>
        <v>0</v>
      </c>
      <c r="S143" s="125">
        <f t="shared" si="81"/>
        <v>0</v>
      </c>
      <c r="T143" s="135"/>
      <c r="U143" s="14"/>
      <c r="V143" s="123"/>
      <c r="W143" s="14"/>
      <c r="X143" s="93"/>
    </row>
    <row r="144" spans="2:24" x14ac:dyDescent="0.25">
      <c r="B144" s="7">
        <v>140</v>
      </c>
      <c r="C144" s="17">
        <v>44031</v>
      </c>
      <c r="D144" s="7">
        <f t="shared" si="88"/>
        <v>4777</v>
      </c>
      <c r="E144" s="2">
        <f t="shared" si="89"/>
        <v>7.4521773607701758E+19</v>
      </c>
      <c r="F144" s="24">
        <f t="shared" si="80"/>
        <v>75.134933774834437</v>
      </c>
      <c r="G144" s="112">
        <f t="shared" si="95"/>
        <v>1.7695876160724639E-3</v>
      </c>
      <c r="H144" s="69">
        <f t="shared" si="96"/>
        <v>1</v>
      </c>
      <c r="I144" s="7">
        <f t="shared" si="90"/>
        <v>-7.5077050450004197E+19</v>
      </c>
      <c r="J144" s="2">
        <f t="shared" si="91"/>
        <v>0</v>
      </c>
      <c r="K144" s="36">
        <f t="shared" si="92"/>
        <v>7.4521773607701758E+19</v>
      </c>
      <c r="L144" s="7">
        <f t="shared" si="93"/>
        <v>-2.3096458001898701E+19</v>
      </c>
      <c r="M144" s="2">
        <f t="shared" si="87"/>
        <v>0</v>
      </c>
      <c r="N144" s="36">
        <f t="shared" si="94"/>
        <v>2.2925634452081631E+19</v>
      </c>
      <c r="P144" s="43">
        <f t="shared" si="84"/>
        <v>2.4050198189919844E-5</v>
      </c>
      <c r="Q144" s="42">
        <f t="shared" si="85"/>
        <v>1796877943878940.3</v>
      </c>
      <c r="R144" s="42">
        <f t="shared" si="86"/>
        <v>0</v>
      </c>
      <c r="S144" s="124">
        <f t="shared" si="81"/>
        <v>0</v>
      </c>
      <c r="T144" s="136"/>
      <c r="U144" s="126"/>
      <c r="V144" s="122"/>
      <c r="W144" s="126"/>
      <c r="X144" s="92"/>
    </row>
    <row r="145" spans="2:24" x14ac:dyDescent="0.25">
      <c r="B145" s="8">
        <v>141</v>
      </c>
      <c r="C145" s="16">
        <v>44032</v>
      </c>
      <c r="D145" s="8">
        <f t="shared" si="88"/>
        <v>4777</v>
      </c>
      <c r="E145" s="3">
        <f t="shared" si="89"/>
        <v>1.0763392053206829E+20</v>
      </c>
      <c r="F145" s="23">
        <f t="shared" si="80"/>
        <v>75.134933774834437</v>
      </c>
      <c r="G145" s="111">
        <f t="shared" si="95"/>
        <v>1.7695876160724639E-3</v>
      </c>
      <c r="H145" s="68">
        <f t="shared" si="96"/>
        <v>1</v>
      </c>
      <c r="I145" s="8">
        <f t="shared" si="90"/>
        <v>-1.0843592269364193E+20</v>
      </c>
      <c r="J145" s="3">
        <f t="shared" si="91"/>
        <v>0</v>
      </c>
      <c r="K145" s="41">
        <f t="shared" si="92"/>
        <v>1.0763392053206829E+20</v>
      </c>
      <c r="L145" s="8">
        <f t="shared" si="93"/>
        <v>-3.3358872243637731E+19</v>
      </c>
      <c r="M145" s="3">
        <f t="shared" si="87"/>
        <v>0</v>
      </c>
      <c r="N145" s="41">
        <f t="shared" si="94"/>
        <v>3.3112146924366529E+19</v>
      </c>
      <c r="P145" s="90">
        <f t="shared" ref="P145:P176" si="97">Y$4*((1+W$4-X$4)*(1+W$4+Z$4)-X$4)</f>
        <v>2.4050198189919844E-5</v>
      </c>
      <c r="Q145" s="89">
        <f t="shared" ref="Q145:Q176" si="98">(1+W$4-X$4)*(1+W$4+Z$4)-Y$4*((Z$4*K144)+((I144+J144)*(1+W$4+Z$4)))</f>
        <v>2595282002216113</v>
      </c>
      <c r="R145" s="89">
        <f t="shared" ref="R145:R176" si="99">-J144*(1+W$4+Z$4)</f>
        <v>0</v>
      </c>
      <c r="S145" s="125">
        <f t="shared" si="81"/>
        <v>0</v>
      </c>
      <c r="T145" s="135"/>
      <c r="U145" s="14"/>
      <c r="V145" s="123"/>
      <c r="W145" s="14"/>
      <c r="X145" s="93"/>
    </row>
    <row r="146" spans="2:24" x14ac:dyDescent="0.25">
      <c r="B146" s="7">
        <v>142</v>
      </c>
      <c r="C146" s="17">
        <v>44033</v>
      </c>
      <c r="D146" s="7">
        <f t="shared" si="88"/>
        <v>4777</v>
      </c>
      <c r="E146" s="2">
        <f t="shared" si="89"/>
        <v>1.5545873760452592E+20</v>
      </c>
      <c r="F146" s="24">
        <f t="shared" si="80"/>
        <v>75.134933774834437</v>
      </c>
      <c r="G146" s="112">
        <f t="shared" si="95"/>
        <v>1.7695876160724639E-3</v>
      </c>
      <c r="H146" s="69">
        <f t="shared" si="96"/>
        <v>1</v>
      </c>
      <c r="I146" s="7">
        <f t="shared" si="90"/>
        <v>-1.5661709217321592E+20</v>
      </c>
      <c r="J146" s="2">
        <f t="shared" si="91"/>
        <v>0</v>
      </c>
      <c r="K146" s="36">
        <f t="shared" si="92"/>
        <v>1.5545873760452592E+20</v>
      </c>
      <c r="L146" s="7">
        <f t="shared" si="93"/>
        <v>-4.8181169479573996E+19</v>
      </c>
      <c r="M146" s="2">
        <f t="shared" si="87"/>
        <v>0</v>
      </c>
      <c r="N146" s="36">
        <f t="shared" si="94"/>
        <v>4.782481707245763E+19</v>
      </c>
      <c r="P146" s="43">
        <f t="shared" si="97"/>
        <v>2.4050198189919844E-5</v>
      </c>
      <c r="Q146" s="42">
        <f t="shared" si="98"/>
        <v>3748439727902109</v>
      </c>
      <c r="R146" s="42">
        <f t="shared" si="99"/>
        <v>0</v>
      </c>
      <c r="S146" s="124">
        <f t="shared" si="81"/>
        <v>0</v>
      </c>
      <c r="T146" s="136"/>
      <c r="U146" s="126"/>
      <c r="V146" s="122"/>
      <c r="W146" s="126"/>
      <c r="X146" s="92"/>
    </row>
    <row r="147" spans="2:24" x14ac:dyDescent="0.25">
      <c r="B147" s="8">
        <v>143</v>
      </c>
      <c r="C147" s="16">
        <v>44034</v>
      </c>
      <c r="D147" s="8">
        <f t="shared" si="88"/>
        <v>4777</v>
      </c>
      <c r="E147" s="3">
        <f t="shared" si="89"/>
        <v>2.245334832934236E+20</v>
      </c>
      <c r="F147" s="23">
        <f t="shared" si="80"/>
        <v>75.134933774834437</v>
      </c>
      <c r="G147" s="111">
        <f t="shared" si="95"/>
        <v>1.7695876160724639E-3</v>
      </c>
      <c r="H147" s="68">
        <f t="shared" si="96"/>
        <v>1</v>
      </c>
      <c r="I147" s="8">
        <f t="shared" si="90"/>
        <v>-2.2620652779516441E+20</v>
      </c>
      <c r="J147" s="3">
        <f t="shared" si="91"/>
        <v>0</v>
      </c>
      <c r="K147" s="41">
        <f t="shared" si="92"/>
        <v>2.245334832934236E+20</v>
      </c>
      <c r="L147" s="8">
        <f t="shared" si="93"/>
        <v>-6.958943562194849E+19</v>
      </c>
      <c r="M147" s="3">
        <f t="shared" si="87"/>
        <v>0</v>
      </c>
      <c r="N147" s="41">
        <f t="shared" si="94"/>
        <v>6.9074745688897683E+19</v>
      </c>
      <c r="P147" s="90">
        <f t="shared" si="97"/>
        <v>2.4050198189919844E-5</v>
      </c>
      <c r="Q147" s="89">
        <f t="shared" si="98"/>
        <v>5413978281249148</v>
      </c>
      <c r="R147" s="89">
        <f t="shared" si="99"/>
        <v>0</v>
      </c>
      <c r="S147" s="125">
        <f t="shared" si="81"/>
        <v>0</v>
      </c>
      <c r="T147" s="135"/>
      <c r="U147" s="14"/>
      <c r="V147" s="123"/>
      <c r="W147" s="14"/>
      <c r="X147" s="93"/>
    </row>
    <row r="148" spans="2:24" x14ac:dyDescent="0.25">
      <c r="B148" s="7">
        <v>144</v>
      </c>
      <c r="C148" s="17">
        <v>44035</v>
      </c>
      <c r="D148" s="7">
        <f t="shared" si="88"/>
        <v>4777</v>
      </c>
      <c r="E148" s="2">
        <f t="shared" si="89"/>
        <v>3.2430010623224296E+20</v>
      </c>
      <c r="F148" s="24">
        <f t="shared" si="80"/>
        <v>75.134933774834437</v>
      </c>
      <c r="G148" s="112">
        <f t="shared" si="95"/>
        <v>1.7695876160724639E-3</v>
      </c>
      <c r="H148" s="69">
        <f t="shared" si="96"/>
        <v>1</v>
      </c>
      <c r="I148" s="7">
        <f t="shared" si="90"/>
        <v>-3.2671653206632124E+20</v>
      </c>
      <c r="J148" s="2">
        <f t="shared" si="91"/>
        <v>0</v>
      </c>
      <c r="K148" s="36">
        <f t="shared" si="92"/>
        <v>3.2430010623224296E+20</v>
      </c>
      <c r="L148" s="7">
        <f t="shared" si="93"/>
        <v>-1.0051000427115682E+20</v>
      </c>
      <c r="M148" s="2">
        <f t="shared" si="87"/>
        <v>0</v>
      </c>
      <c r="N148" s="36">
        <f t="shared" si="94"/>
        <v>9.9766622938819363E+19</v>
      </c>
      <c r="P148" s="43">
        <f t="shared" si="97"/>
        <v>2.4050198189919844E-5</v>
      </c>
      <c r="Q148" s="42">
        <f t="shared" si="98"/>
        <v>7819563060239485</v>
      </c>
      <c r="R148" s="42">
        <f t="shared" si="99"/>
        <v>0</v>
      </c>
      <c r="S148" s="124">
        <f t="shared" si="81"/>
        <v>0</v>
      </c>
      <c r="T148" s="136"/>
      <c r="U148" s="126"/>
      <c r="V148" s="122"/>
      <c r="W148" s="126"/>
      <c r="X148" s="92"/>
    </row>
    <row r="149" spans="2:24" x14ac:dyDescent="0.25">
      <c r="B149" s="8">
        <v>145</v>
      </c>
      <c r="C149" s="16">
        <v>44036</v>
      </c>
      <c r="D149" s="8">
        <f t="shared" si="88"/>
        <v>4777</v>
      </c>
      <c r="E149" s="3">
        <f t="shared" si="89"/>
        <v>4.6839588180621446E+20</v>
      </c>
      <c r="F149" s="23">
        <f t="shared" si="80"/>
        <v>75.134933774834437</v>
      </c>
      <c r="G149" s="111">
        <f t="shared" si="95"/>
        <v>1.7695876160724639E-3</v>
      </c>
      <c r="H149" s="68">
        <f t="shared" si="96"/>
        <v>1</v>
      </c>
      <c r="I149" s="8">
        <f t="shared" si="90"/>
        <v>-4.7188599447537857E+20</v>
      </c>
      <c r="J149" s="3">
        <f t="shared" si="91"/>
        <v>0</v>
      </c>
      <c r="K149" s="41">
        <f t="shared" si="92"/>
        <v>4.6839588180621446E+20</v>
      </c>
      <c r="L149" s="8">
        <f t="shared" si="93"/>
        <v>-1.4516946240905734E+20</v>
      </c>
      <c r="M149" s="3">
        <f t="shared" si="87"/>
        <v>0</v>
      </c>
      <c r="N149" s="41">
        <f t="shared" si="94"/>
        <v>1.440957755739715E+20</v>
      </c>
      <c r="P149" s="90">
        <f t="shared" si="97"/>
        <v>2.4050198189919844E-5</v>
      </c>
      <c r="Q149" s="89">
        <f t="shared" si="98"/>
        <v>1.1294017684709662E+16</v>
      </c>
      <c r="R149" s="89">
        <f t="shared" si="99"/>
        <v>0</v>
      </c>
      <c r="S149" s="125">
        <f t="shared" si="81"/>
        <v>0</v>
      </c>
      <c r="T149" s="135"/>
      <c r="U149" s="14"/>
      <c r="V149" s="123"/>
      <c r="W149" s="14"/>
      <c r="X149" s="93"/>
    </row>
    <row r="150" spans="2:24" x14ac:dyDescent="0.25">
      <c r="B150" s="7">
        <v>146</v>
      </c>
      <c r="C150" s="17">
        <v>44037</v>
      </c>
      <c r="D150" s="7">
        <f t="shared" si="88"/>
        <v>4777</v>
      </c>
      <c r="E150" s="2">
        <f t="shared" si="89"/>
        <v>6.7651751534088238E+20</v>
      </c>
      <c r="F150" s="24">
        <f t="shared" si="80"/>
        <v>75.134933774834437</v>
      </c>
      <c r="G150" s="112">
        <f t="shared" si="95"/>
        <v>1.7695876160724639E-3</v>
      </c>
      <c r="H150" s="69">
        <f t="shared" si="96"/>
        <v>1</v>
      </c>
      <c r="I150" s="7">
        <f t="shared" si="90"/>
        <v>-6.8155838449220321E+20</v>
      </c>
      <c r="J150" s="2">
        <f t="shared" si="91"/>
        <v>0</v>
      </c>
      <c r="K150" s="36">
        <f t="shared" si="92"/>
        <v>6.7651751534088238E+20</v>
      </c>
      <c r="L150" s="7">
        <f t="shared" si="93"/>
        <v>-2.0967239001682464E+20</v>
      </c>
      <c r="M150" s="2">
        <f t="shared" si="87"/>
        <v>0</v>
      </c>
      <c r="N150" s="36">
        <f t="shared" si="94"/>
        <v>2.0812163353466792E+20</v>
      </c>
      <c r="P150" s="43">
        <f t="shared" si="97"/>
        <v>2.4050198189919844E-5</v>
      </c>
      <c r="Q150" s="42">
        <f t="shared" si="98"/>
        <v>1.6312271476026446E+16</v>
      </c>
      <c r="R150" s="42">
        <f t="shared" si="99"/>
        <v>0</v>
      </c>
      <c r="S150" s="124">
        <f t="shared" si="81"/>
        <v>0</v>
      </c>
      <c r="T150" s="136"/>
      <c r="U150" s="126"/>
      <c r="V150" s="122"/>
      <c r="W150" s="126"/>
      <c r="X150" s="92"/>
    </row>
    <row r="151" spans="2:24" x14ac:dyDescent="0.25">
      <c r="B151" s="8">
        <v>147</v>
      </c>
      <c r="C151" s="16">
        <v>44038</v>
      </c>
      <c r="D151" s="8">
        <f t="shared" si="88"/>
        <v>4777</v>
      </c>
      <c r="E151" s="3">
        <f t="shared" si="89"/>
        <v>9.7711351944027439E+20</v>
      </c>
      <c r="F151" s="23">
        <f t="shared" si="80"/>
        <v>75.134933774834437</v>
      </c>
      <c r="G151" s="111">
        <f t="shared" si="95"/>
        <v>1.7695876160724639E-3</v>
      </c>
      <c r="H151" s="68">
        <f t="shared" si="96"/>
        <v>1</v>
      </c>
      <c r="I151" s="8">
        <f t="shared" si="90"/>
        <v>-9.8439419035535514E+20</v>
      </c>
      <c r="J151" s="3">
        <f t="shared" si="91"/>
        <v>0</v>
      </c>
      <c r="K151" s="41">
        <f t="shared" si="92"/>
        <v>9.7711351944027439E+20</v>
      </c>
      <c r="L151" s="8">
        <f t="shared" si="93"/>
        <v>-3.0283580586315193E+20</v>
      </c>
      <c r="M151" s="3">
        <f t="shared" si="87"/>
        <v>0</v>
      </c>
      <c r="N151" s="41">
        <f t="shared" si="94"/>
        <v>3.0059600409939201E+20</v>
      </c>
      <c r="P151" s="90">
        <f t="shared" si="97"/>
        <v>2.4050198189919844E-5</v>
      </c>
      <c r="Q151" s="89">
        <f t="shared" si="98"/>
        <v>2.3560278382406872E+16</v>
      </c>
      <c r="R151" s="89">
        <f t="shared" si="99"/>
        <v>0</v>
      </c>
      <c r="S151" s="125">
        <f t="shared" si="81"/>
        <v>0</v>
      </c>
      <c r="T151" s="135"/>
      <c r="U151" s="14"/>
      <c r="V151" s="123"/>
      <c r="W151" s="14"/>
      <c r="X151" s="93"/>
    </row>
    <row r="152" spans="2:24" x14ac:dyDescent="0.25">
      <c r="B152" s="7">
        <v>148</v>
      </c>
      <c r="C152" s="17">
        <v>44039</v>
      </c>
      <c r="D152" s="7">
        <f t="shared" si="88"/>
        <v>4777</v>
      </c>
      <c r="E152" s="2">
        <f t="shared" si="89"/>
        <v>1.4112728912744874E+21</v>
      </c>
      <c r="F152" s="24">
        <f t="shared" si="80"/>
        <v>75.134933774834437</v>
      </c>
      <c r="G152" s="112">
        <f t="shared" si="95"/>
        <v>1.7695876160724639E-3</v>
      </c>
      <c r="H152" s="69">
        <f t="shared" si="96"/>
        <v>1</v>
      </c>
      <c r="I152" s="7">
        <f t="shared" si="90"/>
        <v>-1.4217885716824609E+21</v>
      </c>
      <c r="J152" s="2">
        <f t="shared" si="91"/>
        <v>0</v>
      </c>
      <c r="K152" s="36">
        <f t="shared" si="92"/>
        <v>1.4112728912744874E+21</v>
      </c>
      <c r="L152" s="7">
        <f t="shared" si="93"/>
        <v>-4.3739438132710579E+20</v>
      </c>
      <c r="M152" s="2">
        <f t="shared" si="87"/>
        <v>0</v>
      </c>
      <c r="N152" s="36">
        <f t="shared" si="94"/>
        <v>4.3415937183421301E+20</v>
      </c>
      <c r="P152" s="43">
        <f t="shared" si="97"/>
        <v>2.4050198189919844E-5</v>
      </c>
      <c r="Q152" s="42">
        <f t="shared" si="98"/>
        <v>3.4028781232111016E+16</v>
      </c>
      <c r="R152" s="42">
        <f t="shared" si="99"/>
        <v>0</v>
      </c>
      <c r="S152" s="124">
        <f t="shared" si="81"/>
        <v>0</v>
      </c>
      <c r="T152" s="136"/>
      <c r="U152" s="126"/>
      <c r="V152" s="122"/>
      <c r="W152" s="126"/>
      <c r="X152" s="92"/>
    </row>
    <row r="153" spans="2:24" x14ac:dyDescent="0.25">
      <c r="B153" s="8">
        <v>149</v>
      </c>
      <c r="C153" s="16">
        <v>44040</v>
      </c>
      <c r="D153" s="8">
        <f t="shared" si="88"/>
        <v>4777</v>
      </c>
      <c r="E153" s="3">
        <f t="shared" si="89"/>
        <v>2.0383416399633517E+21</v>
      </c>
      <c r="F153" s="23">
        <f t="shared" si="80"/>
        <v>75.134933774834437</v>
      </c>
      <c r="G153" s="111">
        <f t="shared" si="95"/>
        <v>1.7695876160724639E-3</v>
      </c>
      <c r="H153" s="68">
        <f t="shared" si="96"/>
        <v>1</v>
      </c>
      <c r="I153" s="8">
        <f t="shared" si="90"/>
        <v>-2.0535297367380032E+21</v>
      </c>
      <c r="J153" s="3">
        <f t="shared" si="91"/>
        <v>0</v>
      </c>
      <c r="K153" s="41">
        <f t="shared" si="92"/>
        <v>2.0383416399633517E+21</v>
      </c>
      <c r="L153" s="8">
        <f t="shared" si="93"/>
        <v>-6.317411650555423E+20</v>
      </c>
      <c r="M153" s="3">
        <f t="shared" ref="M153:M184" si="100">J153-J152</f>
        <v>0</v>
      </c>
      <c r="N153" s="41">
        <f t="shared" si="94"/>
        <v>6.2706874868886431E+20</v>
      </c>
      <c r="P153" s="90">
        <f t="shared" si="97"/>
        <v>2.4050198189919844E-5</v>
      </c>
      <c r="Q153" s="89">
        <f t="shared" si="98"/>
        <v>4.9148738115401512E+16</v>
      </c>
      <c r="R153" s="89">
        <f t="shared" si="99"/>
        <v>0</v>
      </c>
      <c r="S153" s="125">
        <f t="shared" si="81"/>
        <v>0</v>
      </c>
      <c r="T153" s="135"/>
      <c r="U153" s="14"/>
      <c r="V153" s="123"/>
      <c r="W153" s="14"/>
      <c r="X153" s="93"/>
    </row>
    <row r="154" spans="2:24" x14ac:dyDescent="0.25">
      <c r="B154" s="7">
        <v>150</v>
      </c>
      <c r="C154" s="17">
        <v>44041</v>
      </c>
      <c r="D154" s="7">
        <f t="shared" si="88"/>
        <v>4777</v>
      </c>
      <c r="E154" s="2">
        <f t="shared" si="89"/>
        <v>2.944034897075328E+21</v>
      </c>
      <c r="F154" s="24">
        <f t="shared" si="80"/>
        <v>75.134933774834437</v>
      </c>
      <c r="G154" s="112">
        <f t="shared" si="95"/>
        <v>1.7695876160724639E-3</v>
      </c>
      <c r="H154" s="69">
        <f t="shared" si="96"/>
        <v>1</v>
      </c>
      <c r="I154" s="7">
        <f t="shared" si="90"/>
        <v>-2.965971497912043E+21</v>
      </c>
      <c r="J154" s="2">
        <f t="shared" si="91"/>
        <v>0</v>
      </c>
      <c r="K154" s="36">
        <f t="shared" si="92"/>
        <v>2.944034897075328E+21</v>
      </c>
      <c r="L154" s="7">
        <f t="shared" si="93"/>
        <v>-9.1244176117403982E+20</v>
      </c>
      <c r="M154" s="2">
        <f t="shared" si="100"/>
        <v>0</v>
      </c>
      <c r="N154" s="36">
        <f t="shared" si="94"/>
        <v>9.0569325711197628E+20</v>
      </c>
      <c r="P154" s="43">
        <f t="shared" si="97"/>
        <v>2.4050198189919844E-5</v>
      </c>
      <c r="Q154" s="42">
        <f t="shared" si="98"/>
        <v>7.0986922565914856E+16</v>
      </c>
      <c r="R154" s="42">
        <f t="shared" si="99"/>
        <v>0</v>
      </c>
      <c r="S154" s="124">
        <f t="shared" si="81"/>
        <v>0</v>
      </c>
      <c r="T154" s="136"/>
      <c r="U154" s="126"/>
      <c r="V154" s="122"/>
      <c r="W154" s="126"/>
      <c r="X154" s="92"/>
    </row>
    <row r="155" spans="2:24" x14ac:dyDescent="0.25">
      <c r="B155" s="8">
        <v>151</v>
      </c>
      <c r="C155" s="16">
        <v>44042</v>
      </c>
      <c r="D155" s="8">
        <f t="shared" ref="D155:D186" si="101">D154+IF(M155&gt;0,M155,0)</f>
        <v>4777</v>
      </c>
      <c r="E155" s="3">
        <f t="shared" ref="E155:E186" si="102">E154+IF(N155&gt;0,N155,0)</f>
        <v>4.2521534689117041E+21</v>
      </c>
      <c r="F155" s="23">
        <f t="shared" si="80"/>
        <v>75.134933774834437</v>
      </c>
      <c r="G155" s="111">
        <f t="shared" si="95"/>
        <v>1.7695876160724639E-3</v>
      </c>
      <c r="H155" s="68">
        <f t="shared" si="96"/>
        <v>1</v>
      </c>
      <c r="I155" s="8">
        <f t="shared" ref="I155:I186" si="103">INT((Z$4*K155+I154)/(1+Y$4*J155))</f>
        <v>-4.2838371264106804E+21</v>
      </c>
      <c r="J155" s="3">
        <f t="shared" ref="J155:J186" si="104">S155</f>
        <v>0</v>
      </c>
      <c r="K155" s="41">
        <f t="shared" ref="K155:K186" si="105">INT((X$4*J155+K154)/(1+W$4+Z$4))</f>
        <v>4.2521534689117041E+21</v>
      </c>
      <c r="L155" s="8">
        <f t="shared" ref="L155:L186" si="106">I155-I154</f>
        <v>-1.3178656284986374E+21</v>
      </c>
      <c r="M155" s="3">
        <f t="shared" si="100"/>
        <v>0</v>
      </c>
      <c r="N155" s="41">
        <f t="shared" ref="N155:N186" si="107">K155-K154</f>
        <v>1.3081185718363761E+21</v>
      </c>
      <c r="P155" s="90">
        <f t="shared" si="97"/>
        <v>2.4050198189919844E-5</v>
      </c>
      <c r="Q155" s="89">
        <f t="shared" si="98"/>
        <v>1.0252843447470117E+17</v>
      </c>
      <c r="R155" s="89">
        <f t="shared" si="99"/>
        <v>0</v>
      </c>
      <c r="S155" s="125">
        <f t="shared" si="81"/>
        <v>0</v>
      </c>
      <c r="T155" s="135"/>
      <c r="U155" s="14"/>
      <c r="V155" s="123"/>
      <c r="W155" s="14"/>
      <c r="X155" s="93"/>
    </row>
    <row r="156" spans="2:24" x14ac:dyDescent="0.25">
      <c r="B156" s="7">
        <v>152</v>
      </c>
      <c r="C156" s="17">
        <v>44043</v>
      </c>
      <c r="D156" s="7">
        <f t="shared" si="101"/>
        <v>4777</v>
      </c>
      <c r="E156" s="2">
        <f t="shared" si="102"/>
        <v>6.1415063867414513E+21</v>
      </c>
      <c r="F156" s="24">
        <f t="shared" ref="F156:F204" si="108">D156*(F$26/D$26)</f>
        <v>75.134933774834437</v>
      </c>
      <c r="G156" s="112">
        <f t="shared" si="95"/>
        <v>1.7695876160724639E-3</v>
      </c>
      <c r="H156" s="69">
        <f t="shared" si="96"/>
        <v>1</v>
      </c>
      <c r="I156" s="7">
        <f t="shared" si="103"/>
        <v>-6.1872679958432732E+21</v>
      </c>
      <c r="J156" s="2">
        <f t="shared" si="104"/>
        <v>0</v>
      </c>
      <c r="K156" s="36">
        <f t="shared" si="105"/>
        <v>6.1415063867414513E+21</v>
      </c>
      <c r="L156" s="7">
        <f t="shared" si="106"/>
        <v>-1.9034308694325928E+21</v>
      </c>
      <c r="M156" s="2">
        <f t="shared" si="100"/>
        <v>0</v>
      </c>
      <c r="N156" s="36">
        <f t="shared" si="107"/>
        <v>1.8893529178297472E+21</v>
      </c>
      <c r="P156" s="43">
        <f t="shared" si="97"/>
        <v>2.4050198189919844E-5</v>
      </c>
      <c r="Q156" s="42">
        <f t="shared" si="98"/>
        <v>1.4808473865129322E+17</v>
      </c>
      <c r="R156" s="42">
        <f t="shared" si="99"/>
        <v>0</v>
      </c>
      <c r="S156" s="124">
        <f t="shared" ref="S156:S198" si="109">INT(((-Q156+SQRT((Q156^2)-(4*P156*R156)))/(2*P156)))</f>
        <v>0</v>
      </c>
      <c r="T156" s="136"/>
      <c r="U156" s="126"/>
      <c r="V156" s="122"/>
      <c r="W156" s="126"/>
      <c r="X156" s="92"/>
    </row>
    <row r="157" spans="2:24" x14ac:dyDescent="0.25">
      <c r="B157" s="8">
        <v>153</v>
      </c>
      <c r="C157" s="16">
        <v>44044</v>
      </c>
      <c r="D157" s="8">
        <f t="shared" si="101"/>
        <v>4777</v>
      </c>
      <c r="E157" s="3">
        <f t="shared" si="102"/>
        <v>8.8703526281800938E+21</v>
      </c>
      <c r="F157" s="23">
        <f t="shared" si="108"/>
        <v>75.134933774834437</v>
      </c>
      <c r="G157" s="111">
        <f t="shared" si="95"/>
        <v>1.7695876160724639E-3</v>
      </c>
      <c r="H157" s="68">
        <f t="shared" si="96"/>
        <v>1</v>
      </c>
      <c r="I157" s="8">
        <f t="shared" si="103"/>
        <v>-8.9364474238221555E+21</v>
      </c>
      <c r="J157" s="3">
        <f t="shared" si="104"/>
        <v>0</v>
      </c>
      <c r="K157" s="41">
        <f t="shared" si="105"/>
        <v>8.8703526281800938E+21</v>
      </c>
      <c r="L157" s="8">
        <f t="shared" si="106"/>
        <v>-2.7491794279788823E+21</v>
      </c>
      <c r="M157" s="3">
        <f t="shared" si="100"/>
        <v>0</v>
      </c>
      <c r="N157" s="41">
        <f t="shared" si="107"/>
        <v>2.7288462414386425E+21</v>
      </c>
      <c r="P157" s="90">
        <f t="shared" si="97"/>
        <v>2.4050198189919844E-5</v>
      </c>
      <c r="Q157" s="89">
        <f t="shared" si="98"/>
        <v>2.1388300654130058E+17</v>
      </c>
      <c r="R157" s="89">
        <f t="shared" si="99"/>
        <v>0</v>
      </c>
      <c r="S157" s="125">
        <f t="shared" si="109"/>
        <v>0</v>
      </c>
      <c r="T157" s="135"/>
      <c r="U157" s="14"/>
      <c r="V157" s="123"/>
      <c r="W157" s="14"/>
      <c r="X157" s="93"/>
    </row>
    <row r="158" spans="2:24" x14ac:dyDescent="0.25">
      <c r="B158" s="7">
        <v>154</v>
      </c>
      <c r="C158" s="17">
        <v>44045</v>
      </c>
      <c r="D158" s="7">
        <f t="shared" si="101"/>
        <v>4777</v>
      </c>
      <c r="E158" s="2">
        <f t="shared" si="102"/>
        <v>1.2811702991651378E+22</v>
      </c>
      <c r="F158" s="24">
        <f t="shared" si="108"/>
        <v>75.134933774834437</v>
      </c>
      <c r="G158" s="112">
        <f t="shared" si="95"/>
        <v>1.7695876160724639E-3</v>
      </c>
      <c r="H158" s="69">
        <f t="shared" si="96"/>
        <v>1</v>
      </c>
      <c r="I158" s="7">
        <f t="shared" si="103"/>
        <v>-1.2907165587847367E+22</v>
      </c>
      <c r="J158" s="2">
        <f t="shared" si="104"/>
        <v>0</v>
      </c>
      <c r="K158" s="36">
        <f t="shared" si="105"/>
        <v>1.2811702991651378E+22</v>
      </c>
      <c r="L158" s="7">
        <f t="shared" si="106"/>
        <v>-3.9707181640252119E+21</v>
      </c>
      <c r="M158" s="2">
        <f t="shared" si="100"/>
        <v>0</v>
      </c>
      <c r="N158" s="36">
        <f t="shared" si="107"/>
        <v>3.9413503634712843E+21</v>
      </c>
      <c r="P158" s="43">
        <f t="shared" si="97"/>
        <v>2.4050198189919844E-5</v>
      </c>
      <c r="Q158" s="42">
        <f t="shared" si="98"/>
        <v>3.0891731925777709E+17</v>
      </c>
      <c r="R158" s="42">
        <f t="shared" si="99"/>
        <v>0</v>
      </c>
      <c r="S158" s="124">
        <f t="shared" si="109"/>
        <v>0</v>
      </c>
      <c r="T158" s="136"/>
      <c r="U158" s="126"/>
      <c r="V158" s="122"/>
      <c r="W158" s="126"/>
      <c r="X158" s="92"/>
    </row>
    <row r="159" spans="2:24" x14ac:dyDescent="0.25">
      <c r="B159" s="8">
        <v>155</v>
      </c>
      <c r="C159" s="16">
        <v>44046</v>
      </c>
      <c r="D159" s="8">
        <f t="shared" si="101"/>
        <v>4777</v>
      </c>
      <c r="E159" s="3">
        <f t="shared" si="102"/>
        <v>1.8504307599320883E+22</v>
      </c>
      <c r="F159" s="23">
        <f t="shared" si="108"/>
        <v>75.134933774834437</v>
      </c>
      <c r="G159" s="111">
        <f t="shared" si="95"/>
        <v>1.7695876160724639E-3</v>
      </c>
      <c r="H159" s="68">
        <f t="shared" si="96"/>
        <v>1</v>
      </c>
      <c r="I159" s="8">
        <f t="shared" si="103"/>
        <v>-1.8642186946460871E+22</v>
      </c>
      <c r="J159" s="3">
        <f t="shared" si="104"/>
        <v>0</v>
      </c>
      <c r="K159" s="41">
        <f t="shared" si="105"/>
        <v>1.8504307599320883E+22</v>
      </c>
      <c r="L159" s="8">
        <f t="shared" si="106"/>
        <v>-5.7350213586135034E+21</v>
      </c>
      <c r="M159" s="3">
        <f t="shared" si="100"/>
        <v>0</v>
      </c>
      <c r="N159" s="41">
        <f t="shared" si="107"/>
        <v>5.6926046076695048E+21</v>
      </c>
      <c r="P159" s="90">
        <f t="shared" si="97"/>
        <v>2.4050198189919844E-5</v>
      </c>
      <c r="Q159" s="89">
        <f t="shared" si="98"/>
        <v>4.4617808436774496E+17</v>
      </c>
      <c r="R159" s="89">
        <f t="shared" si="99"/>
        <v>0</v>
      </c>
      <c r="S159" s="125">
        <f t="shared" si="109"/>
        <v>0</v>
      </c>
      <c r="T159" s="135"/>
      <c r="U159" s="14"/>
      <c r="V159" s="123"/>
      <c r="W159" s="14"/>
      <c r="X159" s="93"/>
    </row>
    <row r="160" spans="2:24" x14ac:dyDescent="0.25">
      <c r="B160" s="7">
        <v>156</v>
      </c>
      <c r="C160" s="17">
        <v>44047</v>
      </c>
      <c r="D160" s="7">
        <f t="shared" si="101"/>
        <v>4777</v>
      </c>
      <c r="E160" s="2">
        <f t="shared" si="102"/>
        <v>2.6726298600069977E+22</v>
      </c>
      <c r="F160" s="24">
        <f t="shared" si="108"/>
        <v>75.134933774834437</v>
      </c>
      <c r="G160" s="112">
        <f t="shared" si="95"/>
        <v>1.7695876160724639E-3</v>
      </c>
      <c r="H160" s="69">
        <f t="shared" si="96"/>
        <v>1</v>
      </c>
      <c r="I160" s="7">
        <f t="shared" si="103"/>
        <v>-2.692544166892932E+22</v>
      </c>
      <c r="J160" s="2">
        <f t="shared" si="104"/>
        <v>0</v>
      </c>
      <c r="K160" s="36">
        <f t="shared" si="105"/>
        <v>2.6726298600069977E+22</v>
      </c>
      <c r="L160" s="7">
        <f t="shared" si="106"/>
        <v>-8.2832547224684488E+21</v>
      </c>
      <c r="M160" s="2">
        <f t="shared" si="100"/>
        <v>0</v>
      </c>
      <c r="N160" s="36">
        <f t="shared" si="107"/>
        <v>8.2219910007490945E+21</v>
      </c>
      <c r="P160" s="43">
        <f t="shared" si="97"/>
        <v>2.4050198189919844E-5</v>
      </c>
      <c r="Q160" s="42">
        <f t="shared" si="98"/>
        <v>6.4442771757951155E+17</v>
      </c>
      <c r="R160" s="42">
        <f t="shared" si="99"/>
        <v>0</v>
      </c>
      <c r="S160" s="124">
        <f t="shared" si="109"/>
        <v>0</v>
      </c>
      <c r="T160" s="136"/>
      <c r="U160" s="126"/>
      <c r="V160" s="122"/>
      <c r="W160" s="126"/>
      <c r="X160" s="92"/>
    </row>
    <row r="161" spans="2:24" x14ac:dyDescent="0.25">
      <c r="B161" s="8">
        <v>157</v>
      </c>
      <c r="C161" s="16">
        <v>44048</v>
      </c>
      <c r="D161" s="8">
        <f t="shared" si="101"/>
        <v>4777</v>
      </c>
      <c r="E161" s="3">
        <f t="shared" si="102"/>
        <v>3.8601554423269386E+22</v>
      </c>
      <c r="F161" s="23">
        <f t="shared" si="108"/>
        <v>75.134933774834437</v>
      </c>
      <c r="G161" s="111">
        <f t="shared" si="95"/>
        <v>1.7695876160724639E-3</v>
      </c>
      <c r="H161" s="68">
        <f t="shared" si="96"/>
        <v>1</v>
      </c>
      <c r="I161" s="8">
        <f t="shared" si="103"/>
        <v>-3.8889182430634793E+22</v>
      </c>
      <c r="J161" s="3">
        <f t="shared" si="104"/>
        <v>0</v>
      </c>
      <c r="K161" s="41">
        <f t="shared" si="105"/>
        <v>3.8601554423269386E+22</v>
      </c>
      <c r="L161" s="8">
        <f t="shared" si="106"/>
        <v>-1.1963740761705473E+22</v>
      </c>
      <c r="M161" s="3">
        <f t="shared" si="100"/>
        <v>0</v>
      </c>
      <c r="N161" s="41">
        <f t="shared" si="107"/>
        <v>1.1875255823199409E+22</v>
      </c>
      <c r="P161" s="90">
        <f t="shared" si="97"/>
        <v>2.4050198189919844E-5</v>
      </c>
      <c r="Q161" s="89">
        <f t="shared" si="98"/>
        <v>9.3076531038771136E+17</v>
      </c>
      <c r="R161" s="89">
        <f t="shared" si="99"/>
        <v>0</v>
      </c>
      <c r="S161" s="125">
        <f t="shared" si="109"/>
        <v>0</v>
      </c>
      <c r="T161" s="135"/>
      <c r="U161" s="14"/>
      <c r="V161" s="123"/>
      <c r="W161" s="14"/>
      <c r="X161" s="93"/>
    </row>
    <row r="162" spans="2:24" x14ac:dyDescent="0.25">
      <c r="B162" s="7">
        <v>158</v>
      </c>
      <c r="C162" s="17">
        <v>44049</v>
      </c>
      <c r="D162" s="7">
        <f t="shared" si="101"/>
        <v>4777</v>
      </c>
      <c r="E162" s="2">
        <f t="shared" si="102"/>
        <v>5.5753324700515286E+22</v>
      </c>
      <c r="F162" s="24">
        <f t="shared" si="108"/>
        <v>75.134933774834437</v>
      </c>
      <c r="G162" s="112">
        <f t="shared" si="95"/>
        <v>1.7695876160724639E-3</v>
      </c>
      <c r="H162" s="69">
        <f t="shared" si="96"/>
        <v>1</v>
      </c>
      <c r="I162" s="7">
        <f t="shared" si="103"/>
        <v>-5.6168754025245763E+22</v>
      </c>
      <c r="J162" s="2">
        <f t="shared" si="104"/>
        <v>0</v>
      </c>
      <c r="K162" s="36">
        <f t="shared" si="105"/>
        <v>5.5753324700515286E+22</v>
      </c>
      <c r="L162" s="7">
        <f t="shared" si="106"/>
        <v>-1.727957159461097E+22</v>
      </c>
      <c r="M162" s="2">
        <f t="shared" si="100"/>
        <v>0</v>
      </c>
      <c r="N162" s="36">
        <f t="shared" si="107"/>
        <v>1.7151770277245899E+22</v>
      </c>
      <c r="P162" s="43">
        <f t="shared" si="97"/>
        <v>2.4050198189919844E-5</v>
      </c>
      <c r="Q162" s="42">
        <f t="shared" si="98"/>
        <v>1.3443308526130289E+18</v>
      </c>
      <c r="R162" s="42">
        <f t="shared" si="99"/>
        <v>0</v>
      </c>
      <c r="S162" s="124">
        <f t="shared" si="109"/>
        <v>0</v>
      </c>
      <c r="T162" s="136"/>
      <c r="U162" s="126"/>
      <c r="V162" s="122"/>
      <c r="W162" s="126"/>
      <c r="X162" s="92"/>
    </row>
    <row r="163" spans="2:24" x14ac:dyDescent="0.25">
      <c r="B163" s="8">
        <v>159</v>
      </c>
      <c r="C163" s="16">
        <v>44050</v>
      </c>
      <c r="D163" s="8">
        <f t="shared" si="101"/>
        <v>4777</v>
      </c>
      <c r="E163" s="3">
        <f t="shared" si="102"/>
        <v>8.0526115116423768E+22</v>
      </c>
      <c r="F163" s="23">
        <f t="shared" si="108"/>
        <v>75.134933774834437</v>
      </c>
      <c r="G163" s="111">
        <f t="shared" si="95"/>
        <v>1.7695876160724639E-3</v>
      </c>
      <c r="H163" s="68">
        <f t="shared" si="96"/>
        <v>1</v>
      </c>
      <c r="I163" s="8">
        <f t="shared" si="103"/>
        <v>-8.1126131524515677E+22</v>
      </c>
      <c r="J163" s="3">
        <f t="shared" si="104"/>
        <v>0</v>
      </c>
      <c r="K163" s="41">
        <f t="shared" si="105"/>
        <v>8.0526115116423768E+22</v>
      </c>
      <c r="L163" s="8">
        <f t="shared" si="106"/>
        <v>-2.4957377499269914E+22</v>
      </c>
      <c r="M163" s="3">
        <f t="shared" si="100"/>
        <v>0</v>
      </c>
      <c r="N163" s="41">
        <f t="shared" si="107"/>
        <v>2.4772790415908483E+22</v>
      </c>
      <c r="P163" s="90">
        <f t="shared" si="97"/>
        <v>2.4050198189919844E-5</v>
      </c>
      <c r="Q163" s="89">
        <f t="shared" si="98"/>
        <v>1.9416553465389368E+18</v>
      </c>
      <c r="R163" s="89">
        <f t="shared" si="99"/>
        <v>0</v>
      </c>
      <c r="S163" s="125">
        <f t="shared" si="109"/>
        <v>0</v>
      </c>
      <c r="T163" s="135"/>
      <c r="U163" s="14"/>
      <c r="V163" s="123"/>
      <c r="W163" s="14"/>
      <c r="X163" s="93"/>
    </row>
    <row r="164" spans="2:24" x14ac:dyDescent="0.25">
      <c r="B164" s="7">
        <v>160</v>
      </c>
      <c r="C164" s="17">
        <v>44051</v>
      </c>
      <c r="D164" s="7">
        <f t="shared" si="101"/>
        <v>4777</v>
      </c>
      <c r="E164" s="2">
        <f t="shared" si="102"/>
        <v>1.1630616201949302E+23</v>
      </c>
      <c r="F164" s="24">
        <f t="shared" si="108"/>
        <v>75.134933774834437</v>
      </c>
      <c r="G164" s="112">
        <f t="shared" ref="G164:G198" si="110">D164/U$3</f>
        <v>1.7695876160724639E-3</v>
      </c>
      <c r="H164" s="69">
        <f t="shared" si="96"/>
        <v>1</v>
      </c>
      <c r="I164" s="7">
        <f t="shared" si="103"/>
        <v>-1.1717278281043762E+23</v>
      </c>
      <c r="J164" s="2">
        <f t="shared" si="104"/>
        <v>0</v>
      </c>
      <c r="K164" s="36">
        <f t="shared" si="105"/>
        <v>1.1630616201949302E+23</v>
      </c>
      <c r="L164" s="7">
        <f t="shared" si="106"/>
        <v>-3.6046651285921941E+22</v>
      </c>
      <c r="M164" s="2">
        <f t="shared" si="100"/>
        <v>0</v>
      </c>
      <c r="N164" s="36">
        <f t="shared" si="107"/>
        <v>3.5780046903069249E+22</v>
      </c>
      <c r="P164" s="43">
        <f t="shared" si="97"/>
        <v>2.4050198189919844E-5</v>
      </c>
      <c r="Q164" s="42">
        <f t="shared" si="98"/>
        <v>2.8043881291687178E+18</v>
      </c>
      <c r="R164" s="42">
        <f t="shared" si="99"/>
        <v>0</v>
      </c>
      <c r="S164" s="124">
        <f t="shared" si="109"/>
        <v>0</v>
      </c>
      <c r="T164" s="136"/>
      <c r="U164" s="126"/>
      <c r="V164" s="122"/>
      <c r="W164" s="126"/>
      <c r="X164" s="92"/>
    </row>
    <row r="165" spans="2:24" x14ac:dyDescent="0.25">
      <c r="B165" s="8">
        <v>161</v>
      </c>
      <c r="C165" s="16">
        <v>44052</v>
      </c>
      <c r="D165" s="8">
        <f t="shared" si="101"/>
        <v>4777</v>
      </c>
      <c r="E165" s="3">
        <f t="shared" si="102"/>
        <v>1.6798430303196912E+23</v>
      </c>
      <c r="F165" s="23">
        <f t="shared" si="108"/>
        <v>75.134933774834437</v>
      </c>
      <c r="G165" s="111">
        <f t="shared" si="110"/>
        <v>1.7695876160724639E-3</v>
      </c>
      <c r="H165" s="68">
        <f t="shared" si="96"/>
        <v>1</v>
      </c>
      <c r="I165" s="8">
        <f t="shared" si="103"/>
        <v>-1.6923598812785805E+23</v>
      </c>
      <c r="J165" s="3">
        <f t="shared" si="104"/>
        <v>0</v>
      </c>
      <c r="K165" s="41">
        <f t="shared" si="105"/>
        <v>1.6798430303196912E+23</v>
      </c>
      <c r="L165" s="8">
        <f t="shared" si="106"/>
        <v>-5.2063205317420429E+22</v>
      </c>
      <c r="M165" s="3">
        <f t="shared" si="100"/>
        <v>0</v>
      </c>
      <c r="N165" s="41">
        <f t="shared" si="107"/>
        <v>5.1678141012476107E+22</v>
      </c>
      <c r="P165" s="90">
        <f t="shared" si="97"/>
        <v>2.4050198189919844E-5</v>
      </c>
      <c r="Q165" s="89">
        <f t="shared" si="98"/>
        <v>4.0504576638904069E+18</v>
      </c>
      <c r="R165" s="89">
        <f t="shared" si="99"/>
        <v>0</v>
      </c>
      <c r="S165" s="125">
        <f t="shared" si="109"/>
        <v>0</v>
      </c>
      <c r="T165" s="135"/>
      <c r="U165" s="14"/>
      <c r="V165" s="123"/>
      <c r="W165" s="14"/>
      <c r="X165" s="93"/>
    </row>
    <row r="166" spans="2:24" x14ac:dyDescent="0.25">
      <c r="B166" s="7">
        <v>162</v>
      </c>
      <c r="C166" s="17">
        <v>44053</v>
      </c>
      <c r="D166" s="7">
        <f t="shared" si="101"/>
        <v>4777</v>
      </c>
      <c r="E166" s="2">
        <f t="shared" si="102"/>
        <v>2.4262451425752443E+23</v>
      </c>
      <c r="F166" s="24">
        <f t="shared" si="108"/>
        <v>75.134933774834437</v>
      </c>
      <c r="G166" s="112">
        <f t="shared" si="110"/>
        <v>1.7695876160724639E-3</v>
      </c>
      <c r="H166" s="69">
        <f t="shared" si="96"/>
        <v>1</v>
      </c>
      <c r="I166" s="7">
        <f t="shared" si="103"/>
        <v>-2.4443235869841626E+23</v>
      </c>
      <c r="J166" s="2">
        <f t="shared" si="104"/>
        <v>0</v>
      </c>
      <c r="K166" s="36">
        <f t="shared" si="105"/>
        <v>2.4262451425752443E+23</v>
      </c>
      <c r="L166" s="7">
        <f t="shared" si="106"/>
        <v>-7.5196370570558214E+22</v>
      </c>
      <c r="M166" s="2">
        <f t="shared" si="100"/>
        <v>0</v>
      </c>
      <c r="N166" s="36">
        <f t="shared" si="107"/>
        <v>7.464021122555531E+22</v>
      </c>
      <c r="P166" s="43">
        <f t="shared" si="97"/>
        <v>2.4050198189919844E-5</v>
      </c>
      <c r="Q166" s="42">
        <f t="shared" si="98"/>
        <v>5.8501913898172467E+18</v>
      </c>
      <c r="R166" s="42">
        <f t="shared" si="99"/>
        <v>0</v>
      </c>
      <c r="S166" s="124">
        <f t="shared" si="109"/>
        <v>0</v>
      </c>
      <c r="T166" s="136"/>
      <c r="U166" s="126"/>
      <c r="V166" s="122"/>
      <c r="W166" s="126"/>
      <c r="X166" s="92"/>
    </row>
    <row r="167" spans="2:24" x14ac:dyDescent="0.25">
      <c r="B167" s="8">
        <v>163</v>
      </c>
      <c r="C167" s="16">
        <v>44054</v>
      </c>
      <c r="D167" s="8">
        <f t="shared" si="101"/>
        <v>4777</v>
      </c>
      <c r="E167" s="3">
        <f t="shared" si="102"/>
        <v>3.5042949761500484E+23</v>
      </c>
      <c r="F167" s="23">
        <f t="shared" si="108"/>
        <v>75.134933774834437</v>
      </c>
      <c r="G167" s="111">
        <f t="shared" si="110"/>
        <v>1.7695876160724639E-3</v>
      </c>
      <c r="H167" s="68">
        <f t="shared" si="96"/>
        <v>1</v>
      </c>
      <c r="I167" s="8">
        <f t="shared" si="103"/>
        <v>-3.5304061884126059E+23</v>
      </c>
      <c r="J167" s="3">
        <f t="shared" si="104"/>
        <v>0</v>
      </c>
      <c r="K167" s="41">
        <f t="shared" si="105"/>
        <v>3.5042949761500484E+23</v>
      </c>
      <c r="L167" s="8">
        <f t="shared" si="106"/>
        <v>-1.0860826014284433E+23</v>
      </c>
      <c r="M167" s="3">
        <f t="shared" si="100"/>
        <v>0</v>
      </c>
      <c r="N167" s="41">
        <f t="shared" si="107"/>
        <v>1.0780498335748041E+23</v>
      </c>
      <c r="P167" s="90">
        <f t="shared" si="97"/>
        <v>2.4050198189919844E-5</v>
      </c>
      <c r="Q167" s="89">
        <f t="shared" si="98"/>
        <v>8.4495980793981399E+18</v>
      </c>
      <c r="R167" s="89">
        <f t="shared" si="99"/>
        <v>0</v>
      </c>
      <c r="S167" s="125">
        <f t="shared" si="109"/>
        <v>0</v>
      </c>
      <c r="T167" s="135"/>
      <c r="U167" s="14"/>
      <c r="V167" s="123"/>
      <c r="W167" s="14"/>
      <c r="X167" s="93"/>
    </row>
    <row r="168" spans="2:24" x14ac:dyDescent="0.25">
      <c r="B168" s="7">
        <v>164</v>
      </c>
      <c r="C168" s="17">
        <v>44055</v>
      </c>
      <c r="D168" s="7">
        <f t="shared" si="101"/>
        <v>4777</v>
      </c>
      <c r="E168" s="2">
        <f t="shared" si="102"/>
        <v>5.0613530613136018E+23</v>
      </c>
      <c r="F168" s="24">
        <f t="shared" si="108"/>
        <v>75.134933774834437</v>
      </c>
      <c r="G168" s="112">
        <f t="shared" si="110"/>
        <v>1.7695876160724639E-3</v>
      </c>
      <c r="H168" s="69">
        <f t="shared" ref="H168:H190" si="111">D168/D167</f>
        <v>1</v>
      </c>
      <c r="I168" s="7">
        <f t="shared" si="103"/>
        <v>-5.0990662290175653E+23</v>
      </c>
      <c r="J168" s="2">
        <f t="shared" si="104"/>
        <v>0</v>
      </c>
      <c r="K168" s="36">
        <f t="shared" si="105"/>
        <v>5.0613530613136018E+23</v>
      </c>
      <c r="L168" s="7">
        <f t="shared" si="106"/>
        <v>-1.5686600406049594E+23</v>
      </c>
      <c r="M168" s="2">
        <f t="shared" si="100"/>
        <v>0</v>
      </c>
      <c r="N168" s="36">
        <f t="shared" si="107"/>
        <v>1.5570580851635533E+23</v>
      </c>
      <c r="P168" s="43">
        <f t="shared" si="97"/>
        <v>2.4050198189919844E-5</v>
      </c>
      <c r="Q168" s="42">
        <f t="shared" si="98"/>
        <v>1.2203995210761652E+19</v>
      </c>
      <c r="R168" s="42">
        <f t="shared" si="99"/>
        <v>0</v>
      </c>
      <c r="S168" s="124">
        <f t="shared" si="109"/>
        <v>0</v>
      </c>
      <c r="T168" s="136"/>
      <c r="U168" s="126"/>
      <c r="V168" s="122"/>
      <c r="W168" s="126"/>
      <c r="X168" s="92"/>
    </row>
    <row r="169" spans="2:24" x14ac:dyDescent="0.25">
      <c r="B169" s="8">
        <v>165</v>
      </c>
      <c r="C169" s="16">
        <v>44056</v>
      </c>
      <c r="D169" s="8">
        <f t="shared" si="101"/>
        <v>4777</v>
      </c>
      <c r="E169" s="3">
        <f t="shared" si="102"/>
        <v>7.310256409810769E+23</v>
      </c>
      <c r="F169" s="23">
        <f t="shared" si="108"/>
        <v>75.134933774834437</v>
      </c>
      <c r="G169" s="111">
        <f t="shared" si="110"/>
        <v>1.7695876160724639E-3</v>
      </c>
      <c r="H169" s="68">
        <f t="shared" si="111"/>
        <v>1</v>
      </c>
      <c r="I169" s="8">
        <f t="shared" si="103"/>
        <v>-7.3647266122650139E+23</v>
      </c>
      <c r="J169" s="3">
        <f t="shared" si="104"/>
        <v>0</v>
      </c>
      <c r="K169" s="41">
        <f t="shared" si="105"/>
        <v>7.310256409810769E+23</v>
      </c>
      <c r="L169" s="8">
        <f t="shared" si="106"/>
        <v>-2.2656603832474486E+23</v>
      </c>
      <c r="M169" s="3">
        <f t="shared" si="100"/>
        <v>0</v>
      </c>
      <c r="N169" s="41">
        <f t="shared" si="107"/>
        <v>2.2489033484971672E+23</v>
      </c>
      <c r="P169" s="90">
        <f t="shared" si="97"/>
        <v>2.4050198189919844E-5</v>
      </c>
      <c r="Q169" s="89">
        <f t="shared" si="98"/>
        <v>1.762657793953935E+19</v>
      </c>
      <c r="R169" s="89">
        <f t="shared" si="99"/>
        <v>0</v>
      </c>
      <c r="S169" s="125">
        <f t="shared" si="109"/>
        <v>0</v>
      </c>
      <c r="T169" s="135"/>
      <c r="U169" s="14"/>
      <c r="V169" s="123"/>
      <c r="W169" s="14"/>
      <c r="X169" s="93"/>
    </row>
    <row r="170" spans="2:24" x14ac:dyDescent="0.25">
      <c r="B170" s="7">
        <v>166</v>
      </c>
      <c r="C170" s="17">
        <v>44057</v>
      </c>
      <c r="D170" s="7">
        <f t="shared" si="101"/>
        <v>4777</v>
      </c>
      <c r="E170" s="2">
        <f t="shared" si="102"/>
        <v>1.055841158081746E+24</v>
      </c>
      <c r="F170" s="24">
        <f t="shared" si="108"/>
        <v>75.134933774834437</v>
      </c>
      <c r="G170" s="112">
        <f t="shared" si="110"/>
        <v>1.7695876160724639E-3</v>
      </c>
      <c r="H170" s="69">
        <f t="shared" si="111"/>
        <v>1</v>
      </c>
      <c r="I170" s="7">
        <f t="shared" si="103"/>
        <v>-1.0637084445921142E+24</v>
      </c>
      <c r="J170" s="2">
        <f t="shared" si="104"/>
        <v>0</v>
      </c>
      <c r="K170" s="36">
        <f t="shared" si="105"/>
        <v>1.055841158081746E+24</v>
      </c>
      <c r="L170" s="7">
        <f t="shared" si="106"/>
        <v>-3.2723578336561281E+23</v>
      </c>
      <c r="M170" s="2">
        <f t="shared" si="100"/>
        <v>0</v>
      </c>
      <c r="N170" s="36">
        <f t="shared" si="107"/>
        <v>3.2481551710066909E+23</v>
      </c>
      <c r="P170" s="43">
        <f t="shared" si="97"/>
        <v>2.4050198189919844E-5</v>
      </c>
      <c r="Q170" s="42">
        <f t="shared" si="98"/>
        <v>2.5458568648460218E+19</v>
      </c>
      <c r="R170" s="42">
        <f t="shared" si="99"/>
        <v>0</v>
      </c>
      <c r="S170" s="124">
        <f t="shared" si="109"/>
        <v>0</v>
      </c>
      <c r="T170" s="136"/>
      <c r="U170" s="126"/>
      <c r="V170" s="122"/>
      <c r="W170" s="126"/>
      <c r="X170" s="92"/>
    </row>
    <row r="171" spans="2:24" x14ac:dyDescent="0.25">
      <c r="B171" s="8">
        <v>167</v>
      </c>
      <c r="C171" s="16">
        <v>44058</v>
      </c>
      <c r="D171" s="8">
        <f t="shared" si="101"/>
        <v>4777</v>
      </c>
      <c r="E171" s="3">
        <f t="shared" si="102"/>
        <v>1.5249814624877977E+24</v>
      </c>
      <c r="F171" s="23">
        <f t="shared" si="108"/>
        <v>75.134933774834437</v>
      </c>
      <c r="G171" s="111">
        <f t="shared" si="110"/>
        <v>1.7695876160724639E-3</v>
      </c>
      <c r="H171" s="68">
        <f t="shared" si="111"/>
        <v>1</v>
      </c>
      <c r="I171" s="8">
        <f t="shared" si="103"/>
        <v>-1.5363444085110319E+24</v>
      </c>
      <c r="J171" s="3">
        <f t="shared" si="104"/>
        <v>0</v>
      </c>
      <c r="K171" s="41">
        <f t="shared" si="105"/>
        <v>1.5249814624877977E+24</v>
      </c>
      <c r="L171" s="8">
        <f t="shared" si="106"/>
        <v>-4.7263596391891774E+23</v>
      </c>
      <c r="M171" s="3">
        <f t="shared" si="100"/>
        <v>0</v>
      </c>
      <c r="N171" s="41">
        <f t="shared" si="107"/>
        <v>4.6914030440605169E+23</v>
      </c>
      <c r="P171" s="90">
        <f t="shared" si="97"/>
        <v>2.4050198189919844E-5</v>
      </c>
      <c r="Q171" s="89">
        <f t="shared" si="98"/>
        <v>3.6770535940188287E+19</v>
      </c>
      <c r="R171" s="89">
        <f t="shared" si="99"/>
        <v>0</v>
      </c>
      <c r="S171" s="125">
        <f t="shared" si="109"/>
        <v>0</v>
      </c>
      <c r="T171" s="135"/>
      <c r="U171" s="14"/>
      <c r="V171" s="123"/>
      <c r="W171" s="14"/>
      <c r="X171" s="93"/>
    </row>
    <row r="172" spans="2:24" x14ac:dyDescent="0.25">
      <c r="B172" s="7">
        <v>168</v>
      </c>
      <c r="C172" s="17">
        <v>44059</v>
      </c>
      <c r="D172" s="7">
        <f t="shared" si="101"/>
        <v>4777</v>
      </c>
      <c r="E172" s="2">
        <f t="shared" si="102"/>
        <v>2.2025741685960786E+24</v>
      </c>
      <c r="F172" s="24">
        <f t="shared" si="108"/>
        <v>75.134933774834437</v>
      </c>
      <c r="G172" s="112">
        <f t="shared" si="110"/>
        <v>1.7695876160724639E-3</v>
      </c>
      <c r="H172" s="69">
        <f t="shared" si="111"/>
        <v>1</v>
      </c>
      <c r="I172" s="7">
        <f t="shared" si="103"/>
        <v>-2.2189859952350058E+24</v>
      </c>
      <c r="J172" s="2">
        <f t="shared" si="104"/>
        <v>0</v>
      </c>
      <c r="K172" s="36">
        <f t="shared" si="105"/>
        <v>2.2025741685960786E+24</v>
      </c>
      <c r="L172" s="7">
        <f t="shared" si="106"/>
        <v>-6.8264158672397381E+23</v>
      </c>
      <c r="M172" s="2">
        <f t="shared" si="100"/>
        <v>0</v>
      </c>
      <c r="N172" s="36">
        <f t="shared" si="107"/>
        <v>6.7759270610828096E+23</v>
      </c>
      <c r="P172" s="43">
        <f t="shared" si="97"/>
        <v>2.4050198189919844E-5</v>
      </c>
      <c r="Q172" s="42">
        <f t="shared" si="98"/>
        <v>5.3108732544963969E+19</v>
      </c>
      <c r="R172" s="42">
        <f t="shared" si="99"/>
        <v>0</v>
      </c>
      <c r="S172" s="124">
        <f t="shared" si="109"/>
        <v>0</v>
      </c>
      <c r="T172" s="136"/>
      <c r="U172" s="126"/>
      <c r="V172" s="122"/>
      <c r="W172" s="126"/>
      <c r="X172" s="92"/>
    </row>
    <row r="173" spans="2:24" x14ac:dyDescent="0.25">
      <c r="B173" s="8">
        <v>169</v>
      </c>
      <c r="C173" s="16">
        <v>44060</v>
      </c>
      <c r="D173" s="8">
        <f t="shared" si="101"/>
        <v>4777</v>
      </c>
      <c r="E173" s="3">
        <f t="shared" si="102"/>
        <v>3.181240616690792E+24</v>
      </c>
      <c r="F173" s="23">
        <f t="shared" si="108"/>
        <v>75.134933774834437</v>
      </c>
      <c r="G173" s="111">
        <f t="shared" si="110"/>
        <v>1.7695876160724639E-3</v>
      </c>
      <c r="H173" s="68">
        <f t="shared" si="111"/>
        <v>1</v>
      </c>
      <c r="I173" s="8">
        <f t="shared" si="103"/>
        <v>-3.2049446854310158E+24</v>
      </c>
      <c r="J173" s="3">
        <f t="shared" si="104"/>
        <v>0</v>
      </c>
      <c r="K173" s="41">
        <f t="shared" si="105"/>
        <v>3.181240616690792E+24</v>
      </c>
      <c r="L173" s="8">
        <f t="shared" si="106"/>
        <v>-9.8595869019601001E+23</v>
      </c>
      <c r="M173" s="3">
        <f t="shared" si="100"/>
        <v>0</v>
      </c>
      <c r="N173" s="41">
        <f t="shared" si="107"/>
        <v>9.7866644809471334E+23</v>
      </c>
      <c r="P173" s="90">
        <f t="shared" si="97"/>
        <v>2.4050198189919844E-5</v>
      </c>
      <c r="Q173" s="89">
        <f t="shared" si="98"/>
        <v>7.670645532935553E+19</v>
      </c>
      <c r="R173" s="89">
        <f t="shared" si="99"/>
        <v>0</v>
      </c>
      <c r="S173" s="125">
        <f t="shared" si="109"/>
        <v>0</v>
      </c>
      <c r="T173" s="135"/>
      <c r="U173" s="14"/>
      <c r="V173" s="123"/>
      <c r="W173" s="14"/>
      <c r="X173" s="93"/>
    </row>
    <row r="174" spans="2:24" x14ac:dyDescent="0.25">
      <c r="B174" s="7">
        <v>170</v>
      </c>
      <c r="C174" s="17">
        <v>44061</v>
      </c>
      <c r="D174" s="7">
        <f t="shared" si="101"/>
        <v>4777</v>
      </c>
      <c r="E174" s="2">
        <f t="shared" si="102"/>
        <v>4.5947564470593452E+24</v>
      </c>
      <c r="F174" s="24">
        <f t="shared" si="108"/>
        <v>75.134933774834437</v>
      </c>
      <c r="G174" s="112">
        <f t="shared" si="110"/>
        <v>1.7695876160724639E-3</v>
      </c>
      <c r="H174" s="69">
        <f t="shared" si="111"/>
        <v>1</v>
      </c>
      <c r="I174" s="7">
        <f t="shared" si="103"/>
        <v>-4.6289929088014239E+24</v>
      </c>
      <c r="J174" s="2">
        <f t="shared" si="104"/>
        <v>0</v>
      </c>
      <c r="K174" s="36">
        <f t="shared" si="105"/>
        <v>4.5947564470593452E+24</v>
      </c>
      <c r="L174" s="7">
        <f t="shared" si="106"/>
        <v>-1.4240482233704081E+24</v>
      </c>
      <c r="M174" s="2">
        <f t="shared" si="100"/>
        <v>0</v>
      </c>
      <c r="N174" s="36">
        <f t="shared" si="107"/>
        <v>1.4135158303685532E+24</v>
      </c>
      <c r="P174" s="43">
        <f t="shared" si="97"/>
        <v>2.4050198189919844E-5</v>
      </c>
      <c r="Q174" s="42">
        <f t="shared" si="98"/>
        <v>1.1078931857793609E+20</v>
      </c>
      <c r="R174" s="42">
        <f t="shared" si="99"/>
        <v>0</v>
      </c>
      <c r="S174" s="124">
        <f t="shared" si="109"/>
        <v>0</v>
      </c>
      <c r="T174" s="136"/>
      <c r="U174" s="126"/>
      <c r="V174" s="122"/>
      <c r="W174" s="126"/>
      <c r="X174" s="92"/>
    </row>
    <row r="175" spans="2:24" x14ac:dyDescent="0.25">
      <c r="B175" s="8">
        <v>171</v>
      </c>
      <c r="C175" s="16">
        <v>44062</v>
      </c>
      <c r="D175" s="8">
        <f t="shared" si="101"/>
        <v>4777</v>
      </c>
      <c r="E175" s="3">
        <f t="shared" si="102"/>
        <v>6.6363376278511239E+24</v>
      </c>
      <c r="F175" s="23">
        <f t="shared" si="108"/>
        <v>75.134933774834437</v>
      </c>
      <c r="G175" s="111">
        <f t="shared" si="110"/>
        <v>1.7695876160724639E-3</v>
      </c>
      <c r="H175" s="68">
        <f t="shared" si="111"/>
        <v>1</v>
      </c>
      <c r="I175" s="8">
        <f t="shared" si="103"/>
        <v>-6.6857863248432913E+24</v>
      </c>
      <c r="J175" s="3">
        <f t="shared" si="104"/>
        <v>0</v>
      </c>
      <c r="K175" s="41">
        <f t="shared" si="105"/>
        <v>6.6363376278511239E+24</v>
      </c>
      <c r="L175" s="8">
        <f t="shared" si="106"/>
        <v>-2.0567934160418674E+24</v>
      </c>
      <c r="M175" s="3">
        <f t="shared" si="100"/>
        <v>0</v>
      </c>
      <c r="N175" s="41">
        <f t="shared" si="107"/>
        <v>2.0415811807917786E+24</v>
      </c>
      <c r="P175" s="90">
        <f t="shared" si="97"/>
        <v>2.4050198189919844E-5</v>
      </c>
      <c r="Q175" s="89">
        <f t="shared" si="98"/>
        <v>1.6001616889036525E+20</v>
      </c>
      <c r="R175" s="89">
        <f t="shared" si="99"/>
        <v>0</v>
      </c>
      <c r="S175" s="125">
        <f t="shared" si="109"/>
        <v>0</v>
      </c>
      <c r="T175" s="135"/>
      <c r="U175" s="14"/>
      <c r="V175" s="123"/>
      <c r="W175" s="14"/>
      <c r="X175" s="93"/>
    </row>
    <row r="176" spans="2:24" x14ac:dyDescent="0.25">
      <c r="B176" s="7">
        <v>172</v>
      </c>
      <c r="C176" s="17">
        <v>44063</v>
      </c>
      <c r="D176" s="7">
        <f t="shared" si="101"/>
        <v>4777</v>
      </c>
      <c r="E176" s="2">
        <f t="shared" si="102"/>
        <v>9.5850514860301268E+24</v>
      </c>
      <c r="F176" s="24">
        <f t="shared" si="108"/>
        <v>75.134933774834437</v>
      </c>
      <c r="G176" s="112">
        <f t="shared" si="110"/>
        <v>1.7695876160724639E-3</v>
      </c>
      <c r="H176" s="69">
        <f t="shared" si="111"/>
        <v>1</v>
      </c>
      <c r="I176" s="7">
        <f t="shared" si="103"/>
        <v>-9.6564716477467185E+24</v>
      </c>
      <c r="J176" s="2">
        <f t="shared" si="104"/>
        <v>0</v>
      </c>
      <c r="K176" s="36">
        <f t="shared" si="105"/>
        <v>9.5850514860301268E+24</v>
      </c>
      <c r="L176" s="7">
        <f t="shared" si="106"/>
        <v>-2.9706853229034272E+24</v>
      </c>
      <c r="M176" s="2">
        <f t="shared" si="100"/>
        <v>0</v>
      </c>
      <c r="N176" s="36">
        <f t="shared" si="107"/>
        <v>2.9487138581790029E+24</v>
      </c>
      <c r="P176" s="43">
        <f t="shared" si="97"/>
        <v>2.4050198189919844E-5</v>
      </c>
      <c r="Q176" s="42">
        <f t="shared" si="98"/>
        <v>2.3111591112763847E+20</v>
      </c>
      <c r="R176" s="42">
        <f t="shared" si="99"/>
        <v>0</v>
      </c>
      <c r="S176" s="124">
        <f t="shared" si="109"/>
        <v>0</v>
      </c>
      <c r="T176" s="136"/>
      <c r="U176" s="126"/>
      <c r="V176" s="122"/>
      <c r="W176" s="126"/>
      <c r="X176" s="92"/>
    </row>
    <row r="177" spans="2:24" x14ac:dyDescent="0.25">
      <c r="B177" s="8">
        <v>173</v>
      </c>
      <c r="C177" s="16">
        <v>44064</v>
      </c>
      <c r="D177" s="8">
        <f t="shared" si="101"/>
        <v>4777</v>
      </c>
      <c r="E177" s="3">
        <f t="shared" si="102"/>
        <v>1.3843962911753981E+25</v>
      </c>
      <c r="F177" s="23">
        <f t="shared" si="108"/>
        <v>75.134933774834437</v>
      </c>
      <c r="G177" s="111">
        <f t="shared" si="110"/>
        <v>1.7695876160724639E-3</v>
      </c>
      <c r="H177" s="68">
        <f t="shared" si="111"/>
        <v>1</v>
      </c>
      <c r="I177" s="8">
        <f t="shared" si="103"/>
        <v>-1.3947117085875738E+25</v>
      </c>
      <c r="J177" s="3">
        <f t="shared" si="104"/>
        <v>0</v>
      </c>
      <c r="K177" s="41">
        <f t="shared" si="105"/>
        <v>1.3843962911753981E+25</v>
      </c>
      <c r="L177" s="8">
        <f t="shared" si="106"/>
        <v>-4.2906454381290192E+24</v>
      </c>
      <c r="M177" s="3">
        <f t="shared" si="100"/>
        <v>0</v>
      </c>
      <c r="N177" s="41">
        <f t="shared" si="107"/>
        <v>4.258911425723854E+24</v>
      </c>
      <c r="P177" s="90">
        <f t="shared" ref="P177:P204" si="112">Y$4*((1+W$4-X$4)*(1+W$4+Z$4)-X$4)</f>
        <v>2.4050198189919844E-5</v>
      </c>
      <c r="Q177" s="89">
        <f t="shared" ref="Q177:Q204" si="113">(1+W$4-X$4)*(1+W$4+Z$4)-Y$4*((Z$4*K176)+((I176+J176)*(1+W$4+Z$4)))</f>
        <v>3.3380729426758966E+20</v>
      </c>
      <c r="R177" s="89">
        <f t="shared" ref="R177:R204" si="114">-J176*(1+W$4+Z$4)</f>
        <v>0</v>
      </c>
      <c r="S177" s="125">
        <f t="shared" si="109"/>
        <v>0</v>
      </c>
      <c r="T177" s="135"/>
      <c r="U177" s="14"/>
      <c r="V177" s="123"/>
      <c r="W177" s="14"/>
      <c r="X177" s="93"/>
    </row>
    <row r="178" spans="2:24" x14ac:dyDescent="0.25">
      <c r="B178" s="7">
        <v>174</v>
      </c>
      <c r="C178" s="17">
        <v>44065</v>
      </c>
      <c r="D178" s="7">
        <f t="shared" si="101"/>
        <v>4777</v>
      </c>
      <c r="E178" s="2">
        <f t="shared" si="102"/>
        <v>1.9995230008033923E+25</v>
      </c>
      <c r="F178" s="24">
        <f t="shared" si="108"/>
        <v>75.134933774834437</v>
      </c>
      <c r="G178" s="112">
        <f t="shared" si="110"/>
        <v>1.7695876160724639E-3</v>
      </c>
      <c r="H178" s="69">
        <f t="shared" si="111"/>
        <v>1</v>
      </c>
      <c r="I178" s="7">
        <f t="shared" si="103"/>
        <v>-2.0144218520282978E+25</v>
      </c>
      <c r="J178" s="2">
        <f t="shared" si="104"/>
        <v>0</v>
      </c>
      <c r="K178" s="36">
        <f t="shared" si="105"/>
        <v>1.9995230008033923E+25</v>
      </c>
      <c r="L178" s="7">
        <f t="shared" si="106"/>
        <v>-6.1971014344072403E+24</v>
      </c>
      <c r="M178" s="2">
        <f t="shared" si="100"/>
        <v>0</v>
      </c>
      <c r="N178" s="36">
        <f t="shared" si="107"/>
        <v>6.1512670962799418E+24</v>
      </c>
      <c r="P178" s="43">
        <f t="shared" si="112"/>
        <v>2.4050198189919844E-5</v>
      </c>
      <c r="Q178" s="42">
        <f t="shared" si="113"/>
        <v>4.8212738431804106E+20</v>
      </c>
      <c r="R178" s="42">
        <f t="shared" si="114"/>
        <v>0</v>
      </c>
      <c r="S178" s="124">
        <f t="shared" si="109"/>
        <v>0</v>
      </c>
      <c r="T178" s="136"/>
      <c r="U178" s="126"/>
      <c r="V178" s="122"/>
      <c r="W178" s="126"/>
      <c r="X178" s="92"/>
    </row>
    <row r="179" spans="2:24" x14ac:dyDescent="0.25">
      <c r="B179" s="8">
        <v>175</v>
      </c>
      <c r="C179" s="16">
        <v>44066</v>
      </c>
      <c r="D179" s="8">
        <f t="shared" si="101"/>
        <v>4777</v>
      </c>
      <c r="E179" s="3">
        <f t="shared" si="102"/>
        <v>2.8879680307054932E+25</v>
      </c>
      <c r="F179" s="23">
        <f t="shared" si="108"/>
        <v>75.134933774834437</v>
      </c>
      <c r="G179" s="111">
        <f t="shared" si="110"/>
        <v>1.7695876160724639E-3</v>
      </c>
      <c r="H179" s="68">
        <f t="shared" si="111"/>
        <v>1</v>
      </c>
      <c r="I179" s="8">
        <f t="shared" si="103"/>
        <v>-2.9094868659549383E+25</v>
      </c>
      <c r="J179" s="3">
        <f t="shared" si="104"/>
        <v>0</v>
      </c>
      <c r="K179" s="41">
        <f t="shared" si="105"/>
        <v>2.8879680307054932E+25</v>
      </c>
      <c r="L179" s="8">
        <f t="shared" si="106"/>
        <v>-8.9506501392664054E+24</v>
      </c>
      <c r="M179" s="3">
        <f t="shared" si="100"/>
        <v>0</v>
      </c>
      <c r="N179" s="41">
        <f t="shared" si="107"/>
        <v>8.8844502990210089E+24</v>
      </c>
      <c r="P179" s="90">
        <f t="shared" si="112"/>
        <v>2.4050198189919844E-5</v>
      </c>
      <c r="Q179" s="89">
        <f t="shared" si="113"/>
        <v>6.9635031558962872E+20</v>
      </c>
      <c r="R179" s="89">
        <f t="shared" si="114"/>
        <v>0</v>
      </c>
      <c r="S179" s="125">
        <f t="shared" si="109"/>
        <v>0</v>
      </c>
      <c r="T179" s="135"/>
      <c r="U179" s="14"/>
      <c r="V179" s="123"/>
      <c r="W179" s="14"/>
      <c r="X179" s="93"/>
    </row>
    <row r="180" spans="2:24" x14ac:dyDescent="0.25">
      <c r="B180" s="7">
        <v>176</v>
      </c>
      <c r="C180" s="17">
        <v>44067</v>
      </c>
      <c r="D180" s="7">
        <f t="shared" si="101"/>
        <v>4777</v>
      </c>
      <c r="E180" s="2">
        <f t="shared" si="102"/>
        <v>4.1711744966303842E+25</v>
      </c>
      <c r="F180" s="24">
        <f t="shared" si="108"/>
        <v>75.134933774834437</v>
      </c>
      <c r="G180" s="112">
        <f t="shared" si="110"/>
        <v>1.7695876160724639E-3</v>
      </c>
      <c r="H180" s="69">
        <f t="shared" si="111"/>
        <v>1</v>
      </c>
      <c r="I180" s="7">
        <f t="shared" si="103"/>
        <v>-4.2022547633907296E+25</v>
      </c>
      <c r="J180" s="2">
        <f t="shared" si="104"/>
        <v>0</v>
      </c>
      <c r="K180" s="36">
        <f t="shared" si="105"/>
        <v>4.1711744966303842E+25</v>
      </c>
      <c r="L180" s="7">
        <f t="shared" si="106"/>
        <v>-1.2927678974357913E+25</v>
      </c>
      <c r="M180" s="2">
        <f t="shared" si="100"/>
        <v>0</v>
      </c>
      <c r="N180" s="36">
        <f t="shared" si="107"/>
        <v>1.283206465924891E+25</v>
      </c>
      <c r="P180" s="43">
        <f t="shared" si="112"/>
        <v>2.4050198189919844E-5</v>
      </c>
      <c r="Q180" s="42">
        <f t="shared" si="113"/>
        <v>1.0057585978188347E+21</v>
      </c>
      <c r="R180" s="42">
        <f t="shared" si="114"/>
        <v>0</v>
      </c>
      <c r="S180" s="124">
        <f t="shared" si="109"/>
        <v>0</v>
      </c>
      <c r="T180" s="136"/>
      <c r="U180" s="126"/>
      <c r="V180" s="122"/>
      <c r="W180" s="126"/>
      <c r="X180" s="92"/>
    </row>
    <row r="181" spans="2:24" x14ac:dyDescent="0.25">
      <c r="B181" s="8">
        <v>177</v>
      </c>
      <c r="C181" s="16">
        <v>44068</v>
      </c>
      <c r="D181" s="8">
        <f t="shared" si="101"/>
        <v>4777</v>
      </c>
      <c r="E181" s="3">
        <f t="shared" si="102"/>
        <v>6.0245461502181036E+25</v>
      </c>
      <c r="F181" s="23">
        <f t="shared" si="108"/>
        <v>75.134933774834437</v>
      </c>
      <c r="G181" s="111">
        <f t="shared" si="110"/>
        <v>1.7695876160724639E-3</v>
      </c>
      <c r="H181" s="68">
        <f t="shared" si="111"/>
        <v>1</v>
      </c>
      <c r="I181" s="8">
        <f t="shared" si="103"/>
        <v>-6.0694362648872578E+25</v>
      </c>
      <c r="J181" s="3">
        <f t="shared" si="104"/>
        <v>0</v>
      </c>
      <c r="K181" s="41">
        <f t="shared" si="105"/>
        <v>6.0245461502181036E+25</v>
      </c>
      <c r="L181" s="8">
        <f t="shared" si="106"/>
        <v>-1.8671815014965282E+25</v>
      </c>
      <c r="M181" s="3">
        <f t="shared" si="100"/>
        <v>0</v>
      </c>
      <c r="N181" s="41">
        <f t="shared" si="107"/>
        <v>1.8533716535877194E+25</v>
      </c>
      <c r="P181" s="90">
        <f t="shared" si="112"/>
        <v>2.4050198189919844E-5</v>
      </c>
      <c r="Q181" s="89">
        <f t="shared" si="113"/>
        <v>1.4526457939923341E+21</v>
      </c>
      <c r="R181" s="89">
        <f t="shared" si="114"/>
        <v>0</v>
      </c>
      <c r="S181" s="125">
        <f t="shared" si="109"/>
        <v>0</v>
      </c>
      <c r="T181" s="135"/>
      <c r="U181" s="14"/>
      <c r="V181" s="123"/>
      <c r="W181" s="14"/>
      <c r="X181" s="93"/>
    </row>
    <row r="182" spans="2:24" x14ac:dyDescent="0.25">
      <c r="B182" s="7">
        <v>178</v>
      </c>
      <c r="C182" s="17">
        <v>44069</v>
      </c>
      <c r="D182" s="7">
        <f t="shared" si="101"/>
        <v>4777</v>
      </c>
      <c r="E182" s="2">
        <f t="shared" si="102"/>
        <v>8.7014236267095108E+25</v>
      </c>
      <c r="F182" s="24">
        <f t="shared" si="108"/>
        <v>75.134933774834437</v>
      </c>
      <c r="G182" s="112">
        <f t="shared" si="110"/>
        <v>1.7695876160724639E-3</v>
      </c>
      <c r="H182" s="69">
        <f t="shared" si="111"/>
        <v>1</v>
      </c>
      <c r="I182" s="7">
        <f t="shared" si="103"/>
        <v>-8.7662596981161068E+25</v>
      </c>
      <c r="J182" s="2">
        <f t="shared" si="104"/>
        <v>0</v>
      </c>
      <c r="K182" s="36">
        <f t="shared" si="105"/>
        <v>8.7014236267095108E+25</v>
      </c>
      <c r="L182" s="7">
        <f t="shared" si="106"/>
        <v>-2.6968234332288489E+25</v>
      </c>
      <c r="M182" s="2">
        <f t="shared" si="100"/>
        <v>0</v>
      </c>
      <c r="N182" s="36">
        <f t="shared" si="107"/>
        <v>2.6768774764914072E+25</v>
      </c>
      <c r="P182" s="43">
        <f t="shared" si="112"/>
        <v>2.4050198189919844E-5</v>
      </c>
      <c r="Q182" s="42">
        <f t="shared" si="113"/>
        <v>2.0980977019534474E+21</v>
      </c>
      <c r="R182" s="42">
        <f t="shared" si="114"/>
        <v>0</v>
      </c>
      <c r="S182" s="124">
        <f t="shared" si="109"/>
        <v>0</v>
      </c>
      <c r="T182" s="136"/>
      <c r="U182" s="126"/>
      <c r="V182" s="122"/>
      <c r="W182" s="126"/>
      <c r="X182" s="92"/>
    </row>
    <row r="183" spans="2:24" x14ac:dyDescent="0.25">
      <c r="B183" s="8">
        <v>179</v>
      </c>
      <c r="C183" s="16">
        <v>44070</v>
      </c>
      <c r="D183" s="8">
        <f t="shared" si="101"/>
        <v>4777</v>
      </c>
      <c r="E183" s="3">
        <f t="shared" si="102"/>
        <v>1.2567714022527228E+26</v>
      </c>
      <c r="F183" s="23">
        <f t="shared" si="108"/>
        <v>75.134933774834437</v>
      </c>
      <c r="G183" s="111">
        <f t="shared" si="110"/>
        <v>1.7695876160724639E-3</v>
      </c>
      <c r="H183" s="68">
        <f t="shared" si="111"/>
        <v>1</v>
      </c>
      <c r="I183" s="8">
        <f t="shared" si="103"/>
        <v>-1.266135860745251E+26</v>
      </c>
      <c r="J183" s="3">
        <f t="shared" si="104"/>
        <v>0</v>
      </c>
      <c r="K183" s="41">
        <f t="shared" si="105"/>
        <v>1.2567714022527228E+26</v>
      </c>
      <c r="L183" s="8">
        <f t="shared" si="106"/>
        <v>-3.8950989093364035E+25</v>
      </c>
      <c r="M183" s="3">
        <f t="shared" si="100"/>
        <v>0</v>
      </c>
      <c r="N183" s="41">
        <f t="shared" si="107"/>
        <v>3.8662903958177177E+25</v>
      </c>
      <c r="P183" s="90">
        <f t="shared" si="112"/>
        <v>2.4050198189919844E-5</v>
      </c>
      <c r="Q183" s="89">
        <f t="shared" si="113"/>
        <v>3.0303422796855373E+21</v>
      </c>
      <c r="R183" s="89">
        <f t="shared" si="114"/>
        <v>0</v>
      </c>
      <c r="S183" s="125">
        <f t="shared" si="109"/>
        <v>0</v>
      </c>
      <c r="T183" s="135"/>
      <c r="U183" s="14"/>
      <c r="V183" s="123"/>
      <c r="W183" s="14"/>
      <c r="X183" s="93"/>
    </row>
    <row r="184" spans="2:24" x14ac:dyDescent="0.25">
      <c r="B184" s="7">
        <v>180</v>
      </c>
      <c r="C184" s="17">
        <v>44071</v>
      </c>
      <c r="D184" s="7">
        <f t="shared" si="101"/>
        <v>4777</v>
      </c>
      <c r="E184" s="2">
        <f t="shared" si="102"/>
        <v>1.8151907380672627E+26</v>
      </c>
      <c r="F184" s="24">
        <f t="shared" si="108"/>
        <v>75.134933774834437</v>
      </c>
      <c r="G184" s="112">
        <f t="shared" si="110"/>
        <v>1.7695876160724639E-3</v>
      </c>
      <c r="H184" s="69">
        <f t="shared" si="111"/>
        <v>1</v>
      </c>
      <c r="I184" s="7">
        <f t="shared" si="103"/>
        <v>-1.8287160922344432E+26</v>
      </c>
      <c r="J184" s="2">
        <f t="shared" si="104"/>
        <v>0</v>
      </c>
      <c r="K184" s="36">
        <f t="shared" si="105"/>
        <v>1.8151907380672627E+26</v>
      </c>
      <c r="L184" s="7">
        <f t="shared" si="106"/>
        <v>-5.6258023148919222E+25</v>
      </c>
      <c r="M184" s="2">
        <f t="shared" si="100"/>
        <v>0</v>
      </c>
      <c r="N184" s="36">
        <f t="shared" si="107"/>
        <v>5.5841933581453982E+25</v>
      </c>
      <c r="P184" s="43">
        <f t="shared" si="112"/>
        <v>2.4050198189919844E-5</v>
      </c>
      <c r="Q184" s="42">
        <f t="shared" si="113"/>
        <v>4.3768096802641134E+21</v>
      </c>
      <c r="R184" s="42">
        <f t="shared" si="114"/>
        <v>0</v>
      </c>
      <c r="S184" s="124">
        <f t="shared" si="109"/>
        <v>0</v>
      </c>
      <c r="T184" s="136"/>
      <c r="U184" s="126"/>
      <c r="V184" s="122"/>
      <c r="W184" s="126"/>
      <c r="X184" s="92"/>
    </row>
    <row r="185" spans="2:24" x14ac:dyDescent="0.25">
      <c r="B185" s="8">
        <v>181</v>
      </c>
      <c r="C185" s="16">
        <v>44072</v>
      </c>
      <c r="D185" s="8">
        <f t="shared" si="101"/>
        <v>4777</v>
      </c>
      <c r="E185" s="3">
        <f t="shared" si="102"/>
        <v>2.6217316925410131E+26</v>
      </c>
      <c r="F185" s="23">
        <f t="shared" si="108"/>
        <v>75.134933774834437</v>
      </c>
      <c r="G185" s="111">
        <f t="shared" si="110"/>
        <v>1.7695876160724639E-3</v>
      </c>
      <c r="H185" s="68">
        <f t="shared" si="111"/>
        <v>1</v>
      </c>
      <c r="I185" s="8">
        <f t="shared" si="103"/>
        <v>-2.6412667468630155E+26</v>
      </c>
      <c r="J185" s="3">
        <f t="shared" si="104"/>
        <v>0</v>
      </c>
      <c r="K185" s="41">
        <f t="shared" si="105"/>
        <v>2.6217316925410131E+26</v>
      </c>
      <c r="L185" s="8">
        <f t="shared" si="106"/>
        <v>-8.1255065462857226E+25</v>
      </c>
      <c r="M185" s="3">
        <f t="shared" ref="M185:M198" si="115">J185-J184</f>
        <v>0</v>
      </c>
      <c r="N185" s="41">
        <f t="shared" si="107"/>
        <v>8.0654095447375046E+25</v>
      </c>
      <c r="P185" s="90">
        <f t="shared" si="112"/>
        <v>2.4050198189919844E-5</v>
      </c>
      <c r="Q185" s="89">
        <f t="shared" si="113"/>
        <v>6.3215509038937816E+21</v>
      </c>
      <c r="R185" s="89">
        <f t="shared" si="114"/>
        <v>0</v>
      </c>
      <c r="S185" s="125">
        <f t="shared" si="109"/>
        <v>0</v>
      </c>
      <c r="T185" s="135"/>
      <c r="U185" s="14"/>
      <c r="V185" s="123"/>
      <c r="W185" s="14"/>
      <c r="X185" s="93"/>
    </row>
    <row r="186" spans="2:24" x14ac:dyDescent="0.25">
      <c r="B186" s="7">
        <v>182</v>
      </c>
      <c r="C186" s="17">
        <v>44073</v>
      </c>
      <c r="D186" s="7">
        <f t="shared" si="101"/>
        <v>4777</v>
      </c>
      <c r="E186" s="2">
        <f t="shared" si="102"/>
        <v>3.7866417691137785E+26</v>
      </c>
      <c r="F186" s="24">
        <f t="shared" si="108"/>
        <v>75.134933774834437</v>
      </c>
      <c r="G186" s="112">
        <f t="shared" si="110"/>
        <v>1.7695876160724639E-3</v>
      </c>
      <c r="H186" s="69">
        <f t="shared" si="111"/>
        <v>1</v>
      </c>
      <c r="I186" s="7">
        <f t="shared" si="103"/>
        <v>-3.8148568045684201E+26</v>
      </c>
      <c r="J186" s="2">
        <f t="shared" si="104"/>
        <v>0</v>
      </c>
      <c r="K186" s="36">
        <f t="shared" si="105"/>
        <v>3.7866417691137785E+26</v>
      </c>
      <c r="L186" s="7">
        <f t="shared" si="106"/>
        <v>-1.1735900577054046E+26</v>
      </c>
      <c r="M186" s="2">
        <f t="shared" si="115"/>
        <v>0</v>
      </c>
      <c r="N186" s="36">
        <f t="shared" si="107"/>
        <v>1.1649100765727654E+26</v>
      </c>
      <c r="P186" s="43">
        <f t="shared" si="112"/>
        <v>2.4050198189919844E-5</v>
      </c>
      <c r="Q186" s="42">
        <f t="shared" si="113"/>
        <v>9.1303960532523837E+21</v>
      </c>
      <c r="R186" s="42">
        <f t="shared" si="114"/>
        <v>0</v>
      </c>
      <c r="S186" s="124">
        <f t="shared" si="109"/>
        <v>0</v>
      </c>
      <c r="T186" s="136"/>
      <c r="U186" s="126"/>
      <c r="V186" s="122"/>
      <c r="W186" s="126"/>
      <c r="X186" s="92"/>
    </row>
    <row r="187" spans="2:24" x14ac:dyDescent="0.25">
      <c r="B187" s="8">
        <v>183</v>
      </c>
      <c r="C187" s="16">
        <v>44074</v>
      </c>
      <c r="D187" s="8">
        <f t="shared" ref="D187:D198" si="116">D186+IF(M187&gt;0,M187,0)</f>
        <v>4777</v>
      </c>
      <c r="E187" s="3">
        <f t="shared" ref="E187:E198" si="117">E186+IF(N187&gt;0,N187,0)</f>
        <v>5.4691545776371699E+26</v>
      </c>
      <c r="F187" s="23">
        <f t="shared" si="108"/>
        <v>75.134933774834437</v>
      </c>
      <c r="G187" s="111">
        <f t="shared" si="110"/>
        <v>1.7695876160724639E-3</v>
      </c>
      <c r="H187" s="68">
        <f t="shared" si="111"/>
        <v>1</v>
      </c>
      <c r="I187" s="8">
        <f t="shared" ref="I187:I204" si="118">INT((Z$4*K187+I186)/(1+Y$4*J187))</f>
        <v>-5.5099063571093173E+26</v>
      </c>
      <c r="J187" s="3">
        <f t="shared" ref="J187:J198" si="119">S187</f>
        <v>0</v>
      </c>
      <c r="K187" s="41">
        <f t="shared" ref="K187:K204" si="120">INT((X$4*J187+K186)/(1+W$4+Z$4))</f>
        <v>5.4691545776371699E+26</v>
      </c>
      <c r="L187" s="8">
        <f t="shared" ref="L187:L198" si="121">I187-I186</f>
        <v>-1.6950495525408972E+26</v>
      </c>
      <c r="M187" s="3">
        <f t="shared" si="115"/>
        <v>0</v>
      </c>
      <c r="N187" s="41">
        <f t="shared" ref="N187:N198" si="122">K187-K186</f>
        <v>1.6825128085233914E+26</v>
      </c>
      <c r="P187" s="90">
        <f t="shared" si="112"/>
        <v>2.4050198189919844E-5</v>
      </c>
      <c r="Q187" s="89">
        <f t="shared" si="113"/>
        <v>1.3187291118370694E+22</v>
      </c>
      <c r="R187" s="89">
        <f t="shared" si="114"/>
        <v>0</v>
      </c>
      <c r="S187" s="125">
        <f t="shared" si="109"/>
        <v>0</v>
      </c>
      <c r="T187" s="135"/>
      <c r="U187" s="14"/>
      <c r="V187" s="123"/>
      <c r="W187" s="14"/>
      <c r="X187" s="93"/>
    </row>
    <row r="188" spans="2:24" x14ac:dyDescent="0.25">
      <c r="B188" s="7">
        <v>184</v>
      </c>
      <c r="C188" s="17">
        <v>44075</v>
      </c>
      <c r="D188" s="7">
        <f t="shared" si="116"/>
        <v>4777</v>
      </c>
      <c r="E188" s="2">
        <f t="shared" si="117"/>
        <v>7.8992557569263022E+26</v>
      </c>
      <c r="F188" s="24">
        <f t="shared" si="108"/>
        <v>75.134933774834437</v>
      </c>
      <c r="G188" s="112">
        <f t="shared" si="110"/>
        <v>1.7695876160724639E-3</v>
      </c>
      <c r="H188" s="69">
        <f t="shared" si="111"/>
        <v>1</v>
      </c>
      <c r="I188" s="7">
        <f t="shared" si="118"/>
        <v>-7.9581147129186239E+26</v>
      </c>
      <c r="J188" s="2">
        <f t="shared" si="119"/>
        <v>0</v>
      </c>
      <c r="K188" s="36">
        <f t="shared" si="120"/>
        <v>7.8992557569263022E+26</v>
      </c>
      <c r="L188" s="7">
        <f t="shared" si="121"/>
        <v>-2.4482083558093066E+26</v>
      </c>
      <c r="M188" s="2">
        <f t="shared" si="115"/>
        <v>0</v>
      </c>
      <c r="N188" s="36">
        <f t="shared" si="122"/>
        <v>2.4301011792891323E+26</v>
      </c>
      <c r="P188" s="43">
        <f t="shared" si="112"/>
        <v>2.4050198189919844E-5</v>
      </c>
      <c r="Q188" s="42">
        <f t="shared" si="113"/>
        <v>1.9046780230164405E+22</v>
      </c>
      <c r="R188" s="42">
        <f t="shared" si="114"/>
        <v>0</v>
      </c>
      <c r="S188" s="124">
        <f t="shared" si="109"/>
        <v>0</v>
      </c>
      <c r="T188" s="136"/>
      <c r="U188" s="126"/>
      <c r="V188" s="122"/>
      <c r="W188" s="126"/>
      <c r="X188" s="92"/>
    </row>
    <row r="189" spans="2:24" x14ac:dyDescent="0.25">
      <c r="B189" s="8">
        <v>185</v>
      </c>
      <c r="C189" s="16">
        <v>44076</v>
      </c>
      <c r="D189" s="8">
        <f t="shared" si="116"/>
        <v>4777</v>
      </c>
      <c r="E189" s="3">
        <f t="shared" si="117"/>
        <v>1.1409120116749586E+27</v>
      </c>
      <c r="F189" s="23">
        <f t="shared" si="108"/>
        <v>75.134933774834437</v>
      </c>
      <c r="G189" s="111">
        <f t="shared" si="110"/>
        <v>1.7695876160724639E-3</v>
      </c>
      <c r="H189" s="68">
        <f t="shared" si="111"/>
        <v>1</v>
      </c>
      <c r="I189" s="8">
        <f t="shared" si="118"/>
        <v>-1.1494131783611248E+27</v>
      </c>
      <c r="J189" s="3">
        <f t="shared" si="119"/>
        <v>0</v>
      </c>
      <c r="K189" s="41">
        <f t="shared" si="120"/>
        <v>1.1409120116749586E+27</v>
      </c>
      <c r="L189" s="8">
        <f t="shared" si="121"/>
        <v>-3.5360170706926239E+26</v>
      </c>
      <c r="M189" s="3">
        <f t="shared" si="115"/>
        <v>0</v>
      </c>
      <c r="N189" s="41">
        <f t="shared" si="122"/>
        <v>3.5098643598232841E+26</v>
      </c>
      <c r="P189" s="90">
        <f t="shared" si="112"/>
        <v>2.4050198189919844E-5</v>
      </c>
      <c r="Q189" s="89">
        <f t="shared" si="113"/>
        <v>2.7509807274278437E+22</v>
      </c>
      <c r="R189" s="89">
        <f t="shared" si="114"/>
        <v>0</v>
      </c>
      <c r="S189" s="125">
        <f t="shared" si="109"/>
        <v>0</v>
      </c>
      <c r="T189" s="135"/>
      <c r="U189" s="14"/>
      <c r="V189" s="123"/>
      <c r="W189" s="14"/>
      <c r="X189" s="93"/>
    </row>
    <row r="190" spans="2:24" x14ac:dyDescent="0.25">
      <c r="B190" s="7">
        <v>186</v>
      </c>
      <c r="C190" s="17">
        <v>44077</v>
      </c>
      <c r="D190" s="7">
        <f t="shared" si="116"/>
        <v>4777</v>
      </c>
      <c r="E190" s="2">
        <f t="shared" si="117"/>
        <v>1.6478517197558127E+27</v>
      </c>
      <c r="F190" s="24">
        <f t="shared" si="108"/>
        <v>75.134933774834437</v>
      </c>
      <c r="G190" s="112">
        <f t="shared" si="110"/>
        <v>1.7695876160724639E-3</v>
      </c>
      <c r="H190" s="69">
        <f t="shared" si="111"/>
        <v>1</v>
      </c>
      <c r="I190" s="7">
        <f t="shared" si="118"/>
        <v>-1.6601301969743703E+27</v>
      </c>
      <c r="J190" s="2">
        <f t="shared" si="119"/>
        <v>0</v>
      </c>
      <c r="K190" s="36">
        <f t="shared" si="120"/>
        <v>1.6478517197558127E+27</v>
      </c>
      <c r="L190" s="7">
        <f t="shared" si="121"/>
        <v>-5.1071701861324549E+26</v>
      </c>
      <c r="M190" s="2">
        <f t="shared" si="115"/>
        <v>0</v>
      </c>
      <c r="N190" s="36">
        <f t="shared" si="122"/>
        <v>5.0693970808085402E+26</v>
      </c>
      <c r="P190" s="43">
        <f t="shared" si="112"/>
        <v>2.4050198189919844E-5</v>
      </c>
      <c r="Q190" s="42">
        <f t="shared" si="113"/>
        <v>3.9733198321331741E+22</v>
      </c>
      <c r="R190" s="42">
        <f t="shared" si="114"/>
        <v>0</v>
      </c>
      <c r="S190" s="124">
        <f t="shared" si="109"/>
        <v>0</v>
      </c>
      <c r="T190" s="136"/>
      <c r="U190" s="126"/>
      <c r="V190" s="122"/>
      <c r="W190" s="126"/>
      <c r="X190" s="92"/>
    </row>
    <row r="191" spans="2:24" x14ac:dyDescent="0.25">
      <c r="B191" s="8">
        <v>187</v>
      </c>
      <c r="C191" s="16">
        <v>44078</v>
      </c>
      <c r="D191" s="8">
        <f t="shared" si="116"/>
        <v>4777</v>
      </c>
      <c r="E191" s="3">
        <f t="shared" si="117"/>
        <v>2.3800391813876357E+27</v>
      </c>
      <c r="F191" s="23">
        <f t="shared" si="108"/>
        <v>75.134933774834437</v>
      </c>
      <c r="G191" s="111">
        <f t="shared" si="110"/>
        <v>1.7695876160724639E-3</v>
      </c>
      <c r="H191" s="68">
        <f t="shared" ref="H191:H198" si="123">D191/D190</f>
        <v>1</v>
      </c>
      <c r="I191" s="8">
        <f t="shared" si="118"/>
        <v>-2.3977733358128123E+27</v>
      </c>
      <c r="J191" s="3">
        <f t="shared" si="119"/>
        <v>0</v>
      </c>
      <c r="K191" s="41">
        <f t="shared" si="120"/>
        <v>2.3800391813876357E+27</v>
      </c>
      <c r="L191" s="8">
        <f t="shared" si="121"/>
        <v>-7.3764313883844199E+26</v>
      </c>
      <c r="M191" s="3">
        <f t="shared" si="115"/>
        <v>0</v>
      </c>
      <c r="N191" s="41">
        <f t="shared" si="122"/>
        <v>7.3218746163182306E+26</v>
      </c>
      <c r="P191" s="90">
        <f t="shared" si="112"/>
        <v>2.4050198189919844E-5</v>
      </c>
      <c r="Q191" s="89">
        <f t="shared" si="113"/>
        <v>5.7387790219758581E+22</v>
      </c>
      <c r="R191" s="89">
        <f t="shared" si="114"/>
        <v>0</v>
      </c>
      <c r="S191" s="125">
        <f t="shared" si="109"/>
        <v>0</v>
      </c>
      <c r="T191" s="135"/>
      <c r="U191" s="14"/>
      <c r="V191" s="123"/>
      <c r="W191" s="14"/>
      <c r="X191" s="93"/>
    </row>
    <row r="192" spans="2:24" x14ac:dyDescent="0.25">
      <c r="B192" s="7">
        <v>188</v>
      </c>
      <c r="C192" s="17">
        <v>44079</v>
      </c>
      <c r="D192" s="7">
        <f t="shared" si="116"/>
        <v>4777</v>
      </c>
      <c r="E192" s="2">
        <f t="shared" si="117"/>
        <v>3.4375583901321747E+27</v>
      </c>
      <c r="F192" s="24">
        <f t="shared" si="108"/>
        <v>75.134933774834437</v>
      </c>
      <c r="G192" s="112">
        <f t="shared" si="110"/>
        <v>1.7695876160724639E-3</v>
      </c>
      <c r="H192" s="69">
        <f t="shared" si="123"/>
        <v>1</v>
      </c>
      <c r="I192" s="7">
        <f t="shared" si="118"/>
        <v>-3.4631723345633845E+27</v>
      </c>
      <c r="J192" s="2">
        <f t="shared" si="119"/>
        <v>0</v>
      </c>
      <c r="K192" s="36">
        <f t="shared" si="120"/>
        <v>3.4375583901321747E+27</v>
      </c>
      <c r="L192" s="7">
        <f t="shared" si="121"/>
        <v>-1.0653989987505722E+27</v>
      </c>
      <c r="M192" s="2">
        <f t="shared" si="115"/>
        <v>0</v>
      </c>
      <c r="N192" s="36">
        <f t="shared" si="122"/>
        <v>1.057519208744539E+27</v>
      </c>
      <c r="P192" s="43">
        <f t="shared" si="112"/>
        <v>2.4050198189919844E-5</v>
      </c>
      <c r="Q192" s="42">
        <f t="shared" si="113"/>
        <v>8.2886820227076915E+22</v>
      </c>
      <c r="R192" s="42">
        <f t="shared" si="114"/>
        <v>0</v>
      </c>
      <c r="S192" s="124">
        <f t="shared" si="109"/>
        <v>0</v>
      </c>
      <c r="T192" s="136"/>
      <c r="U192" s="126"/>
      <c r="V192" s="122"/>
      <c r="W192" s="126"/>
      <c r="X192" s="92"/>
    </row>
    <row r="193" spans="2:24" x14ac:dyDescent="0.25">
      <c r="B193" s="8">
        <v>189</v>
      </c>
      <c r="C193" s="16">
        <v>44080</v>
      </c>
      <c r="D193" s="8">
        <f t="shared" si="116"/>
        <v>4777</v>
      </c>
      <c r="E193" s="3">
        <f t="shared" si="117"/>
        <v>4.9649635089950695E+27</v>
      </c>
      <c r="F193" s="23">
        <f t="shared" si="108"/>
        <v>75.134933774834437</v>
      </c>
      <c r="G193" s="111">
        <f t="shared" si="110"/>
        <v>1.7695876160724639E-3</v>
      </c>
      <c r="H193" s="68">
        <f t="shared" si="123"/>
        <v>1</v>
      </c>
      <c r="I193" s="8">
        <f t="shared" si="118"/>
        <v>-5.0019584586044917E+27</v>
      </c>
      <c r="J193" s="3">
        <f t="shared" si="119"/>
        <v>0</v>
      </c>
      <c r="K193" s="41">
        <f t="shared" si="120"/>
        <v>4.9649635089950695E+27</v>
      </c>
      <c r="L193" s="8">
        <f t="shared" si="121"/>
        <v>-1.5387861240411073E+27</v>
      </c>
      <c r="M193" s="3">
        <f t="shared" si="115"/>
        <v>0</v>
      </c>
      <c r="N193" s="41">
        <f t="shared" si="122"/>
        <v>1.5274051188628948E+27</v>
      </c>
      <c r="P193" s="90">
        <f t="shared" si="112"/>
        <v>2.4050198189919844E-5</v>
      </c>
      <c r="Q193" s="89">
        <f t="shared" si="113"/>
        <v>1.1971579566049143E+23</v>
      </c>
      <c r="R193" s="89">
        <f t="shared" si="114"/>
        <v>0</v>
      </c>
      <c r="S193" s="125">
        <f t="shared" si="109"/>
        <v>0</v>
      </c>
      <c r="T193" s="135"/>
      <c r="U193" s="14"/>
      <c r="V193" s="123"/>
      <c r="W193" s="14"/>
      <c r="X193" s="93"/>
    </row>
    <row r="194" spans="2:24" x14ac:dyDescent="0.25">
      <c r="B194" s="7">
        <v>190</v>
      </c>
      <c r="C194" s="17">
        <v>44081</v>
      </c>
      <c r="D194" s="7">
        <f t="shared" si="116"/>
        <v>4777</v>
      </c>
      <c r="E194" s="2">
        <f t="shared" si="117"/>
        <v>7.1710382335366834E+27</v>
      </c>
      <c r="F194" s="24">
        <f t="shared" si="108"/>
        <v>75.134933774834437</v>
      </c>
      <c r="G194" s="112">
        <f t="shared" si="110"/>
        <v>1.7695876160724639E-3</v>
      </c>
      <c r="H194" s="69">
        <f t="shared" si="123"/>
        <v>1</v>
      </c>
      <c r="I194" s="7">
        <f t="shared" si="118"/>
        <v>-7.2244710931370201E+27</v>
      </c>
      <c r="J194" s="2">
        <f t="shared" si="119"/>
        <v>0</v>
      </c>
      <c r="K194" s="36">
        <f t="shared" si="120"/>
        <v>7.1710382335366834E+27</v>
      </c>
      <c r="L194" s="7">
        <f t="shared" si="121"/>
        <v>-2.2225126345325284E+27</v>
      </c>
      <c r="M194" s="2">
        <f t="shared" si="115"/>
        <v>0</v>
      </c>
      <c r="N194" s="36">
        <f t="shared" si="122"/>
        <v>2.206074724541614E+27</v>
      </c>
      <c r="P194" s="43">
        <f t="shared" si="112"/>
        <v>2.4050198189919844E-5</v>
      </c>
      <c r="Q194" s="42">
        <f t="shared" si="113"/>
        <v>1.7290893403029471E+23</v>
      </c>
      <c r="R194" s="42">
        <f t="shared" si="114"/>
        <v>0</v>
      </c>
      <c r="S194" s="124">
        <f t="shared" si="109"/>
        <v>0</v>
      </c>
      <c r="T194" s="136"/>
      <c r="U194" s="126"/>
      <c r="V194" s="122"/>
      <c r="W194" s="126"/>
      <c r="X194" s="92"/>
    </row>
    <row r="195" spans="2:24" x14ac:dyDescent="0.25">
      <c r="B195" s="8">
        <v>191</v>
      </c>
      <c r="C195" s="16">
        <v>44082</v>
      </c>
      <c r="D195" s="8">
        <f t="shared" si="116"/>
        <v>4777</v>
      </c>
      <c r="E195" s="3">
        <f t="shared" si="117"/>
        <v>1.0357334802900356E+28</v>
      </c>
      <c r="F195" s="23">
        <f t="shared" si="108"/>
        <v>75.134933774834437</v>
      </c>
      <c r="G195" s="111">
        <f t="shared" si="110"/>
        <v>1.7695876160724639E-3</v>
      </c>
      <c r="H195" s="68">
        <f t="shared" si="123"/>
        <v>1</v>
      </c>
      <c r="I195" s="8">
        <f t="shared" si="118"/>
        <v>-1.0434509404169233E+28</v>
      </c>
      <c r="J195" s="3">
        <f t="shared" si="119"/>
        <v>0</v>
      </c>
      <c r="K195" s="41">
        <f t="shared" si="120"/>
        <v>1.0357334802900356E+28</v>
      </c>
      <c r="L195" s="8">
        <f t="shared" si="121"/>
        <v>-3.2100383110322132E+27</v>
      </c>
      <c r="M195" s="3">
        <f t="shared" si="115"/>
        <v>0</v>
      </c>
      <c r="N195" s="41">
        <f t="shared" si="122"/>
        <v>3.1862965693636729E+27</v>
      </c>
      <c r="P195" s="90">
        <f t="shared" si="112"/>
        <v>2.4050198189919844E-5</v>
      </c>
      <c r="Q195" s="89">
        <f t="shared" si="113"/>
        <v>2.4973729909694425E+23</v>
      </c>
      <c r="R195" s="89">
        <f t="shared" si="114"/>
        <v>0</v>
      </c>
      <c r="S195" s="125">
        <f t="shared" si="109"/>
        <v>0</v>
      </c>
      <c r="T195" s="135"/>
      <c r="U195" s="14"/>
      <c r="V195" s="123"/>
      <c r="W195" s="14"/>
      <c r="X195" s="93"/>
    </row>
    <row r="196" spans="2:24" x14ac:dyDescent="0.25">
      <c r="B196" s="7">
        <v>192</v>
      </c>
      <c r="C196" s="17">
        <v>44083</v>
      </c>
      <c r="D196" s="7">
        <f t="shared" si="116"/>
        <v>4777</v>
      </c>
      <c r="E196" s="2">
        <f t="shared" si="117"/>
        <v>1.4959393706434659E+28</v>
      </c>
      <c r="F196" s="24">
        <f t="shared" si="108"/>
        <v>75.134933774834437</v>
      </c>
      <c r="G196" s="112">
        <f t="shared" si="110"/>
        <v>1.7695876160724639E-3</v>
      </c>
      <c r="H196" s="69">
        <f t="shared" si="123"/>
        <v>1</v>
      </c>
      <c r="I196" s="7">
        <f t="shared" si="118"/>
        <v>-1.5070859181529172E+28</v>
      </c>
      <c r="J196" s="2">
        <f t="shared" si="119"/>
        <v>0</v>
      </c>
      <c r="K196" s="36">
        <f t="shared" si="120"/>
        <v>1.4959393706434659E+28</v>
      </c>
      <c r="L196" s="7">
        <f t="shared" si="121"/>
        <v>-4.6363497773599391E+27</v>
      </c>
      <c r="M196" s="2">
        <f t="shared" si="115"/>
        <v>0</v>
      </c>
      <c r="N196" s="36">
        <f t="shared" si="122"/>
        <v>4.602058903534303E+27</v>
      </c>
      <c r="P196" s="43">
        <f t="shared" si="112"/>
        <v>2.4050198189919844E-5</v>
      </c>
      <c r="Q196" s="42">
        <f t="shared" si="113"/>
        <v>3.6070269538131095E+23</v>
      </c>
      <c r="R196" s="42">
        <f t="shared" si="114"/>
        <v>0</v>
      </c>
      <c r="S196" s="124">
        <f t="shared" si="109"/>
        <v>0</v>
      </c>
      <c r="T196" s="136"/>
      <c r="U196" s="126"/>
      <c r="V196" s="122"/>
      <c r="W196" s="126"/>
      <c r="X196" s="92"/>
    </row>
    <row r="197" spans="2:24" x14ac:dyDescent="0.25">
      <c r="B197" s="8">
        <v>193</v>
      </c>
      <c r="C197" s="16">
        <v>44084</v>
      </c>
      <c r="D197" s="8">
        <f t="shared" si="116"/>
        <v>4777</v>
      </c>
      <c r="E197" s="3">
        <f t="shared" si="117"/>
        <v>2.1606278480198496E+28</v>
      </c>
      <c r="F197" s="23">
        <f t="shared" si="108"/>
        <v>75.134933774834437</v>
      </c>
      <c r="G197" s="111">
        <f t="shared" si="110"/>
        <v>1.7695876160724639E-3</v>
      </c>
      <c r="H197" s="68">
        <f t="shared" si="123"/>
        <v>1</v>
      </c>
      <c r="I197" s="8">
        <f t="shared" si="118"/>
        <v>-2.1767271241207504E+28</v>
      </c>
      <c r="J197" s="3">
        <f t="shared" si="119"/>
        <v>0</v>
      </c>
      <c r="K197" s="41">
        <f t="shared" si="120"/>
        <v>2.1606278480198496E+28</v>
      </c>
      <c r="L197" s="8">
        <f t="shared" si="121"/>
        <v>-6.6964120596783312E+27</v>
      </c>
      <c r="M197" s="3">
        <f t="shared" si="115"/>
        <v>0</v>
      </c>
      <c r="N197" s="41">
        <f t="shared" si="122"/>
        <v>6.6468847737638364E+27</v>
      </c>
      <c r="P197" s="90">
        <f t="shared" si="112"/>
        <v>2.4050198189919844E-5</v>
      </c>
      <c r="Q197" s="89">
        <f t="shared" si="113"/>
        <v>5.2097317831902014E+23</v>
      </c>
      <c r="R197" s="89">
        <f t="shared" si="114"/>
        <v>0</v>
      </c>
      <c r="S197" s="125">
        <f t="shared" si="109"/>
        <v>0</v>
      </c>
      <c r="T197" s="135"/>
      <c r="U197" s="14"/>
      <c r="V197" s="123"/>
      <c r="W197" s="14"/>
      <c r="X197" s="93"/>
    </row>
    <row r="198" spans="2:24" x14ac:dyDescent="0.25">
      <c r="B198" s="30">
        <v>194</v>
      </c>
      <c r="C198" s="31">
        <v>44085</v>
      </c>
      <c r="D198" s="30">
        <f t="shared" si="116"/>
        <v>4777</v>
      </c>
      <c r="E198" s="53">
        <f t="shared" si="117"/>
        <v>3.1206563509528131E+28</v>
      </c>
      <c r="F198" s="116">
        <f t="shared" si="108"/>
        <v>75.134933774834437</v>
      </c>
      <c r="G198" s="113">
        <f t="shared" si="110"/>
        <v>1.7695876160724639E-3</v>
      </c>
      <c r="H198" s="70">
        <f t="shared" si="123"/>
        <v>1</v>
      </c>
      <c r="I198" s="30">
        <f t="shared" si="118"/>
        <v>-3.1439089940473018E+28</v>
      </c>
      <c r="J198" s="53">
        <f t="shared" si="119"/>
        <v>0</v>
      </c>
      <c r="K198" s="108">
        <f t="shared" si="120"/>
        <v>3.1206563509528131E+28</v>
      </c>
      <c r="L198" s="30">
        <f t="shared" si="121"/>
        <v>-9.6718186992655147E+27</v>
      </c>
      <c r="M198" s="53">
        <f t="shared" si="115"/>
        <v>0</v>
      </c>
      <c r="N198" s="108">
        <f t="shared" si="122"/>
        <v>9.600285029329635E+27</v>
      </c>
      <c r="P198" s="43">
        <f t="shared" si="112"/>
        <v>2.4050198189919844E-5</v>
      </c>
      <c r="Q198" s="42">
        <f t="shared" si="113"/>
        <v>7.5245640246991157E+23</v>
      </c>
      <c r="R198" s="42">
        <f t="shared" si="114"/>
        <v>0</v>
      </c>
      <c r="S198" s="124">
        <f t="shared" si="109"/>
        <v>0</v>
      </c>
      <c r="T198" s="136"/>
      <c r="U198" s="126"/>
      <c r="V198" s="122"/>
      <c r="W198" s="126"/>
      <c r="X198" s="92"/>
    </row>
    <row r="199" spans="2:24" x14ac:dyDescent="0.25">
      <c r="B199" s="8">
        <v>195</v>
      </c>
      <c r="C199" s="117">
        <v>44086</v>
      </c>
      <c r="D199" s="8">
        <f t="shared" ref="D199:D202" si="124">D198+IF(M199&gt;0,M199,0)</f>
        <v>4777</v>
      </c>
      <c r="E199" s="3">
        <f t="shared" ref="E199:E202" si="125">E198+IF(N199&gt;0,N199,0)</f>
        <v>4.5072528661829318E+28</v>
      </c>
      <c r="F199" s="23">
        <f t="shared" si="108"/>
        <v>75.134933774834437</v>
      </c>
      <c r="G199" s="111">
        <f t="shared" ref="G199:G202" si="126">D199/U$3</f>
        <v>1.7695876160724639E-3</v>
      </c>
      <c r="H199" s="68">
        <f t="shared" ref="H199:H203" si="127">D199/D198</f>
        <v>1</v>
      </c>
      <c r="I199" s="8">
        <f t="shared" si="118"/>
        <v>-4.5408373210050597E+28</v>
      </c>
      <c r="J199" s="3">
        <f t="shared" ref="J199:J202" si="128">S199</f>
        <v>0</v>
      </c>
      <c r="K199" s="41">
        <f t="shared" si="120"/>
        <v>4.5072528661829318E+28</v>
      </c>
      <c r="L199" s="8">
        <f t="shared" ref="L199:L202" si="129">I199-I198</f>
        <v>-1.3969283269577579E+28</v>
      </c>
      <c r="M199" s="3">
        <f t="shared" ref="M199:M202" si="130">J199-J198</f>
        <v>0</v>
      </c>
      <c r="N199" s="41">
        <f t="shared" ref="N199:N202" si="131">K199-K198</f>
        <v>1.3865965152301188E+28</v>
      </c>
      <c r="P199" s="90">
        <f t="shared" si="112"/>
        <v>2.4050198189919844E-5</v>
      </c>
      <c r="Q199" s="89">
        <f t="shared" si="113"/>
        <v>1.0867942174006742E+24</v>
      </c>
      <c r="R199" s="89">
        <f t="shared" si="114"/>
        <v>0</v>
      </c>
      <c r="S199" s="125">
        <f t="shared" ref="S199:S203" si="132">INT(((-Q199+SQRT((Q199^2)-(4*P199*R199)))/(2*P199)))</f>
        <v>0</v>
      </c>
      <c r="T199" s="135"/>
      <c r="U199" s="14"/>
      <c r="V199" s="123"/>
      <c r="W199" s="14"/>
      <c r="X199" s="93"/>
    </row>
    <row r="200" spans="2:24" x14ac:dyDescent="0.25">
      <c r="B200" s="7">
        <v>196</v>
      </c>
      <c r="C200" s="31">
        <v>44087</v>
      </c>
      <c r="D200" s="7">
        <f t="shared" si="124"/>
        <v>4777</v>
      </c>
      <c r="E200" s="2">
        <f t="shared" si="125"/>
        <v>6.5099537132665961E+28</v>
      </c>
      <c r="F200" s="24">
        <f t="shared" si="108"/>
        <v>75.134933774834437</v>
      </c>
      <c r="G200" s="112">
        <f t="shared" si="126"/>
        <v>1.7695876160724639E-3</v>
      </c>
      <c r="H200" s="69">
        <f t="shared" si="127"/>
        <v>1</v>
      </c>
      <c r="I200" s="7">
        <f t="shared" si="118"/>
        <v>-6.558460698090481E+28</v>
      </c>
      <c r="J200" s="2">
        <f t="shared" si="128"/>
        <v>0</v>
      </c>
      <c r="K200" s="36">
        <f t="shared" si="120"/>
        <v>6.5099537132665961E+28</v>
      </c>
      <c r="L200" s="7">
        <f t="shared" si="129"/>
        <v>-2.0176233770854213E+28</v>
      </c>
      <c r="M200" s="2">
        <f t="shared" si="130"/>
        <v>0</v>
      </c>
      <c r="N200" s="36">
        <f t="shared" si="131"/>
        <v>2.0027008470836643E+28</v>
      </c>
      <c r="P200" s="43">
        <f t="shared" si="112"/>
        <v>2.4050198189919844E-5</v>
      </c>
      <c r="Q200" s="42">
        <f t="shared" si="113"/>
        <v>1.5696878478255401E+24</v>
      </c>
      <c r="R200" s="42">
        <f t="shared" si="114"/>
        <v>0</v>
      </c>
      <c r="S200" s="124">
        <f t="shared" si="132"/>
        <v>0</v>
      </c>
      <c r="T200" s="136"/>
      <c r="U200" s="126"/>
      <c r="V200" s="122"/>
      <c r="W200" s="126"/>
      <c r="X200" s="92"/>
    </row>
    <row r="201" spans="2:24" x14ac:dyDescent="0.25">
      <c r="B201" s="8">
        <v>197</v>
      </c>
      <c r="C201" s="117">
        <v>44088</v>
      </c>
      <c r="D201" s="8">
        <f t="shared" si="124"/>
        <v>4777</v>
      </c>
      <c r="E201" s="3">
        <f t="shared" si="125"/>
        <v>9.4025115978823644E+28</v>
      </c>
      <c r="F201" s="23">
        <f t="shared" si="108"/>
        <v>75.134933774834437</v>
      </c>
      <c r="G201" s="111">
        <f t="shared" si="126"/>
        <v>1.7695876160724639E-3</v>
      </c>
      <c r="H201" s="68">
        <f t="shared" si="127"/>
        <v>1</v>
      </c>
      <c r="I201" s="8">
        <f t="shared" si="118"/>
        <v>-9.4725716178876406E+28</v>
      </c>
      <c r="J201" s="3">
        <f t="shared" si="128"/>
        <v>0</v>
      </c>
      <c r="K201" s="41">
        <f t="shared" si="120"/>
        <v>9.4025115978823644E+28</v>
      </c>
      <c r="L201" s="8">
        <f t="shared" si="129"/>
        <v>-2.9141109197971595E+28</v>
      </c>
      <c r="M201" s="3">
        <f t="shared" si="130"/>
        <v>0</v>
      </c>
      <c r="N201" s="41">
        <f t="shared" si="131"/>
        <v>2.8925578846157683E+28</v>
      </c>
      <c r="P201" s="90">
        <f t="shared" si="112"/>
        <v>2.4050198189919844E-5</v>
      </c>
      <c r="Q201" s="89">
        <f t="shared" si="113"/>
        <v>2.2671448744953983E+24</v>
      </c>
      <c r="R201" s="89">
        <f t="shared" si="114"/>
        <v>0</v>
      </c>
      <c r="S201" s="125">
        <f t="shared" si="132"/>
        <v>0</v>
      </c>
      <c r="T201" s="135"/>
      <c r="U201" s="14"/>
      <c r="V201" s="123"/>
      <c r="W201" s="14"/>
      <c r="X201" s="93"/>
    </row>
    <row r="202" spans="2:24" x14ac:dyDescent="0.25">
      <c r="B202" s="7">
        <v>198</v>
      </c>
      <c r="C202" s="31">
        <v>44089</v>
      </c>
      <c r="D202" s="7">
        <f t="shared" si="124"/>
        <v>4777</v>
      </c>
      <c r="E202" s="2">
        <f t="shared" si="125"/>
        <v>1.3580315351267063E+29</v>
      </c>
      <c r="F202" s="24">
        <f t="shared" si="108"/>
        <v>75.134933774834437</v>
      </c>
      <c r="G202" s="112">
        <f t="shared" si="126"/>
        <v>1.7695876160724639E-3</v>
      </c>
      <c r="H202" s="69">
        <f t="shared" si="127"/>
        <v>1</v>
      </c>
      <c r="I202" s="7">
        <f t="shared" si="118"/>
        <v>-1.3681505033968651E+29</v>
      </c>
      <c r="J202" s="2">
        <f t="shared" si="128"/>
        <v>0</v>
      </c>
      <c r="K202" s="36">
        <f t="shared" si="120"/>
        <v>1.3580315351267063E+29</v>
      </c>
      <c r="L202" s="7">
        <f t="shared" si="129"/>
        <v>-4.2089334160810101E+28</v>
      </c>
      <c r="M202" s="2">
        <f t="shared" si="130"/>
        <v>0</v>
      </c>
      <c r="N202" s="36">
        <f t="shared" si="131"/>
        <v>4.1778037533846987E+28</v>
      </c>
      <c r="P202" s="43">
        <f t="shared" si="112"/>
        <v>2.4050198189919844E-5</v>
      </c>
      <c r="Q202" s="42">
        <f t="shared" si="113"/>
        <v>3.274501926654416E+24</v>
      </c>
      <c r="R202" s="42">
        <f t="shared" si="114"/>
        <v>0</v>
      </c>
      <c r="S202" s="124">
        <f t="shared" si="132"/>
        <v>0</v>
      </c>
      <c r="T202" s="136"/>
      <c r="U202" s="126"/>
      <c r="V202" s="122"/>
      <c r="W202" s="126"/>
      <c r="X202" s="92"/>
    </row>
    <row r="203" spans="2:24" x14ac:dyDescent="0.25">
      <c r="B203" s="8">
        <v>199</v>
      </c>
      <c r="C203" s="117">
        <v>44090</v>
      </c>
      <c r="D203" s="8">
        <f>D202+IF(M203&gt;0,M203,0)</f>
        <v>4777</v>
      </c>
      <c r="E203" s="3">
        <f>E202+IF(N203&gt;0,N203,0)</f>
        <v>1.9614436325863835E+29</v>
      </c>
      <c r="F203" s="23">
        <f t="shared" si="108"/>
        <v>75.134933774834437</v>
      </c>
      <c r="G203" s="111">
        <f>D203/U$3</f>
        <v>1.7695876160724639E-3</v>
      </c>
      <c r="H203" s="68">
        <f t="shared" si="127"/>
        <v>1</v>
      </c>
      <c r="I203" s="8">
        <f t="shared" si="118"/>
        <v>-1.9760587467192042E+29</v>
      </c>
      <c r="J203" s="3">
        <f>S203</f>
        <v>0</v>
      </c>
      <c r="K203" s="41">
        <f t="shared" si="120"/>
        <v>1.9614436325863835E+29</v>
      </c>
      <c r="L203" s="8">
        <f>I203-I202</f>
        <v>-6.0790824332233913E+28</v>
      </c>
      <c r="M203" s="3">
        <f>J203-J202</f>
        <v>0</v>
      </c>
      <c r="N203" s="41">
        <f>K203-K202</f>
        <v>6.0341209745967722E+28</v>
      </c>
      <c r="P203" s="90">
        <f t="shared" si="112"/>
        <v>2.4050198189919844E-5</v>
      </c>
      <c r="Q203" s="89">
        <f t="shared" si="113"/>
        <v>4.7294564137856318E+24</v>
      </c>
      <c r="R203" s="89">
        <f t="shared" si="114"/>
        <v>0</v>
      </c>
      <c r="S203" s="125">
        <f t="shared" si="132"/>
        <v>0</v>
      </c>
      <c r="T203" s="135"/>
      <c r="U203" s="14"/>
      <c r="V203" s="123"/>
      <c r="W203" s="14"/>
      <c r="X203" s="93"/>
    </row>
    <row r="204" spans="2:24" ht="15.75" thickBot="1" x14ac:dyDescent="0.3">
      <c r="B204" s="60">
        <v>200</v>
      </c>
      <c r="C204" s="61">
        <v>44091</v>
      </c>
      <c r="D204" s="60">
        <f t="shared" ref="D204" si="133">D203+IF(M204&gt;0,M204,0)</f>
        <v>4777</v>
      </c>
      <c r="E204" s="74">
        <f t="shared" ref="E204" si="134">E203+IF(N204&gt;0,N204,0)</f>
        <v>2.8329689144182595E+29</v>
      </c>
      <c r="F204" s="65">
        <f t="shared" si="108"/>
        <v>75.134933774834437</v>
      </c>
      <c r="G204" s="115">
        <f t="shared" ref="G204" si="135">D204/U$3</f>
        <v>1.7695876160724639E-3</v>
      </c>
      <c r="H204" s="73">
        <f t="shared" ref="H204" si="136">D204/D203</f>
        <v>1</v>
      </c>
      <c r="I204" s="60">
        <f t="shared" si="118"/>
        <v>-2.8540779401027552E+29</v>
      </c>
      <c r="J204" s="74">
        <f t="shared" ref="J204" si="137">S204</f>
        <v>0</v>
      </c>
      <c r="K204" s="75">
        <f t="shared" si="120"/>
        <v>2.8329689144182595E+29</v>
      </c>
      <c r="L204" s="60">
        <f t="shared" ref="L204" si="138">I204-I203</f>
        <v>-8.7801919338355095E+28</v>
      </c>
      <c r="M204" s="74">
        <f t="shared" ref="M204" si="139">J204-J203</f>
        <v>0</v>
      </c>
      <c r="N204" s="75">
        <f t="shared" ref="N204" si="140">K204-K203</f>
        <v>8.7152528183187598E+28</v>
      </c>
      <c r="P204" s="43">
        <f t="shared" si="112"/>
        <v>2.4050198189919844E-5</v>
      </c>
      <c r="Q204" s="42">
        <f t="shared" si="113"/>
        <v>6.8308886270075773E+24</v>
      </c>
      <c r="R204" s="42">
        <f t="shared" si="114"/>
        <v>0</v>
      </c>
      <c r="S204" s="124">
        <f t="shared" ref="S204" si="141">INT(((-Q204+SQRT((Q204^2)-(4*P204*R204)))/(2*P204)))</f>
        <v>0</v>
      </c>
      <c r="T204" s="137"/>
      <c r="U204" s="138"/>
      <c r="V204" s="139"/>
      <c r="W204" s="138"/>
      <c r="X204" s="140"/>
    </row>
    <row r="205" spans="2:24" x14ac:dyDescent="0.25">
      <c r="B205" s="81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81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81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81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81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81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8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81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81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81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81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81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81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81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81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81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8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81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81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81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81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81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81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81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81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81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8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81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81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81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81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81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81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81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81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81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8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81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81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81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81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81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81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81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81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81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8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81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81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81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81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81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81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81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81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81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8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81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81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81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81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81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81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81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81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81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8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81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81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81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81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81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81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81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81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81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81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81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81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81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81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81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81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81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81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8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81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81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81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81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81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81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81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81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81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8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81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81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81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81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81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81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81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81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81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8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81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81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81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81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81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81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81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81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81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8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81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81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81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81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81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81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81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81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81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8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81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81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81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81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81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81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81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81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81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8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81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81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81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81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81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81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81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81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81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8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81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81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81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81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81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81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81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81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81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8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81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81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81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81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81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81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81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81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81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8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81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81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81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81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81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81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81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81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81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81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81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81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81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81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81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81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81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81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8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81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81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81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81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81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81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81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81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81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8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81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81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81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2020-04-02T16:26:36Z</dcterms:modified>
</cp:coreProperties>
</file>