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EABFEE21-6E45-4599-9FE8-B8C9E9B7BB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6" i="1" l="1"/>
  <c r="X36" i="1" s="1"/>
  <c r="U36" i="1"/>
  <c r="V36" i="1" s="1"/>
  <c r="Q13" i="1" l="1"/>
  <c r="R13" i="1"/>
  <c r="S13" i="1"/>
  <c r="T13" i="1"/>
  <c r="U13" i="1"/>
  <c r="P1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163" i="1"/>
  <c r="P63" i="1"/>
  <c r="P139" i="1"/>
  <c r="P39" i="1"/>
  <c r="P87" i="1"/>
  <c r="R18" i="1"/>
  <c r="P143" i="1"/>
  <c r="P124" i="1"/>
  <c r="P72" i="1"/>
  <c r="P49" i="1"/>
  <c r="Q26" i="1"/>
  <c r="P80" i="1" l="1"/>
  <c r="P101" i="1"/>
  <c r="P62" i="1"/>
  <c r="P71" i="1"/>
  <c r="P162" i="1"/>
  <c r="P17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S26" i="1" s="1"/>
  <c r="U26" i="1" s="1"/>
  <c r="V26" i="1" s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1" i="1" l="1"/>
  <c r="U21" i="1" s="1"/>
  <c r="V21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K32" i="1"/>
  <c r="N32" i="1" s="1"/>
  <c r="I32" i="1"/>
  <c r="L32" i="1" s="1"/>
  <c r="X28" i="1" l="1"/>
  <c r="W29" i="1"/>
  <c r="Q33" i="1"/>
  <c r="S33" i="1" s="1"/>
  <c r="J33" i="1" l="1"/>
  <c r="R34" i="1" s="1"/>
  <c r="U33" i="1"/>
  <c r="V33" i="1" s="1"/>
  <c r="X29" i="1"/>
  <c r="W30" i="1"/>
  <c r="K33" i="1"/>
  <c r="I33" i="1" s="1"/>
  <c r="L33" i="1" s="1"/>
  <c r="M33" i="1" l="1"/>
  <c r="D33" i="1" s="1"/>
  <c r="F33" i="1" s="1"/>
  <c r="X30" i="1"/>
  <c r="W31" i="1"/>
  <c r="N33" i="1"/>
  <c r="E33" i="1" s="1"/>
  <c r="Q34" i="1"/>
  <c r="S34" i="1" s="1"/>
  <c r="H33" i="1" l="1"/>
  <c r="G33" i="1"/>
  <c r="X31" i="1"/>
  <c r="W32" i="1"/>
  <c r="J34" i="1"/>
  <c r="R35" i="1" s="1"/>
  <c r="U34" i="1"/>
  <c r="V34" i="1" s="1"/>
  <c r="M34" i="1" l="1"/>
  <c r="D34" i="1" s="1"/>
  <c r="F34" i="1" s="1"/>
  <c r="K34" i="1"/>
  <c r="N34" i="1" s="1"/>
  <c r="E34" i="1" s="1"/>
  <c r="W33" i="1"/>
  <c r="X32" i="1"/>
  <c r="I34" i="1" l="1"/>
  <c r="L34" i="1" s="1"/>
  <c r="G34" i="1"/>
  <c r="H34" i="1"/>
  <c r="W34" i="1"/>
  <c r="X33" i="1"/>
  <c r="Q35" i="1" l="1"/>
  <c r="S35" i="1" s="1"/>
  <c r="J35" i="1" s="1"/>
  <c r="X34" i="1"/>
  <c r="K35" i="1" l="1"/>
  <c r="I35" i="1" s="1"/>
  <c r="L35" i="1" s="1"/>
  <c r="R36" i="1"/>
  <c r="U35" i="1"/>
  <c r="M35" i="1"/>
  <c r="D35" i="1" s="1"/>
  <c r="F35" i="1" s="1"/>
  <c r="N35" i="1" l="1"/>
  <c r="E35" i="1" s="1"/>
  <c r="V35" i="1"/>
  <c r="W35" i="1"/>
  <c r="X35" i="1" s="1"/>
  <c r="Q36" i="1"/>
  <c r="S36" i="1" s="1"/>
  <c r="J36" i="1" s="1"/>
  <c r="M36" i="1" s="1"/>
  <c r="D36" i="1" s="1"/>
  <c r="F36" i="1" s="1"/>
  <c r="H35" i="1"/>
  <c r="G35" i="1"/>
  <c r="K36" i="1" l="1"/>
  <c r="R37" i="1"/>
  <c r="H36" i="1"/>
  <c r="G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H37" i="1" l="1"/>
  <c r="F37" i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/>
  <c r="H43" i="1" l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R47" i="1"/>
  <c r="I46" i="1"/>
  <c r="L46" i="1" s="1"/>
  <c r="N46" i="1"/>
  <c r="E46" i="1" s="1"/>
  <c r="G46" i="1" l="1"/>
  <c r="F46" i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G50" i="1" l="1"/>
  <c r="F50" i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H52" i="1" l="1"/>
  <c r="F52" i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G53" i="1" s="1"/>
  <c r="N53" i="1" l="1"/>
  <c r="E53" i="1" s="1"/>
  <c r="H53" i="1"/>
  <c r="F53" i="1"/>
  <c r="Q54" i="1"/>
  <c r="S54" i="1" s="1"/>
  <c r="J54" i="1" s="1"/>
  <c r="R55" i="1" s="1"/>
  <c r="K54" i="1" l="1"/>
  <c r="I54" i="1" s="1"/>
  <c r="L54" i="1" s="1"/>
  <c r="M54" i="1"/>
  <c r="D54" i="1" s="1"/>
  <c r="H54" i="1" l="1"/>
  <c r="F54" i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I59" i="1"/>
  <c r="L59" i="1" s="1"/>
  <c r="N59" i="1"/>
  <c r="E59" i="1" s="1"/>
  <c r="G59" i="1" l="1"/>
  <c r="F59" i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K61" i="1"/>
  <c r="N61" i="1" s="1"/>
  <c r="E61" i="1" s="1"/>
  <c r="G61" i="1" l="1"/>
  <c r="F61" i="1"/>
  <c r="H61" i="1"/>
  <c r="I61" i="1"/>
  <c r="L61" i="1" s="1"/>
  <c r="Q62" i="1" l="1"/>
  <c r="S62" i="1" s="1"/>
  <c r="J62" i="1" s="1"/>
  <c r="M62" i="1" s="1"/>
  <c r="D62" i="1" s="1"/>
  <c r="H62" i="1" l="1"/>
  <c r="F62" i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G73" i="1" l="1"/>
  <c r="F73" i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R76" i="1"/>
  <c r="Q76" i="1"/>
  <c r="G75" i="1" l="1"/>
  <c r="F75" i="1"/>
  <c r="H75" i="1"/>
  <c r="S76" i="1"/>
  <c r="J76" i="1" s="1"/>
  <c r="K76" i="1" s="1"/>
  <c r="M76" i="1" l="1"/>
  <c r="D76" i="1" s="1"/>
  <c r="F76" i="1" s="1"/>
  <c r="R77" i="1"/>
  <c r="I76" i="1"/>
  <c r="L76" i="1" s="1"/>
  <c r="N76" i="1"/>
  <c r="E76" i="1" s="1"/>
  <c r="G76" i="1"/>
  <c r="H76" i="1" l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N82" i="1"/>
  <c r="E82" i="1" s="1"/>
  <c r="I82" i="1"/>
  <c r="L82" i="1" s="1"/>
  <c r="G82" i="1" l="1"/>
  <c r="F82" i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G85" i="1" l="1"/>
  <c r="F85" i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N93" i="1"/>
  <c r="E93" i="1" s="1"/>
  <c r="I93" i="1"/>
  <c r="L93" i="1" s="1"/>
  <c r="H93" i="1" l="1"/>
  <c r="F93" i="1"/>
  <c r="Q94" i="1"/>
  <c r="S94" i="1" s="1"/>
  <c r="J94" i="1" s="1"/>
  <c r="R95" i="1" s="1"/>
  <c r="G93" i="1"/>
  <c r="M94" i="1" l="1"/>
  <c r="D94" i="1" s="1"/>
  <c r="G94" i="1" s="1"/>
  <c r="K94" i="1"/>
  <c r="N94" i="1" s="1"/>
  <c r="E94" i="1" s="1"/>
  <c r="H94" i="1" l="1"/>
  <c r="F94" i="1"/>
  <c r="I94" i="1"/>
  <c r="L94" i="1" s="1"/>
  <c r="Q95" i="1" l="1"/>
  <c r="S95" i="1" s="1"/>
  <c r="J95" i="1" s="1"/>
  <c r="R96" i="1" s="1"/>
  <c r="K95" i="1" l="1"/>
  <c r="N95" i="1" s="1"/>
  <c r="E95" i="1" s="1"/>
  <c r="M95" i="1"/>
  <c r="D95" i="1" s="1"/>
  <c r="F95" i="1" s="1"/>
  <c r="I95" i="1" l="1"/>
  <c r="L95" i="1" s="1"/>
  <c r="H95" i="1"/>
  <c r="G95" i="1"/>
  <c r="Q96" i="1" l="1"/>
  <c r="S96" i="1" s="1"/>
  <c r="J96" i="1" s="1"/>
  <c r="M96" i="1" s="1"/>
  <c r="D96" i="1" s="1"/>
  <c r="F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M97" i="1" s="1"/>
  <c r="D97" i="1" s="1"/>
  <c r="F97" i="1" s="1"/>
  <c r="R98" i="1" l="1"/>
  <c r="K97" i="1"/>
  <c r="I97" i="1" s="1"/>
  <c r="L97" i="1" s="1"/>
  <c r="H97" i="1"/>
  <c r="G97" i="1"/>
  <c r="N97" i="1" l="1"/>
  <c r="E97" i="1" s="1"/>
  <c r="Q98" i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K105" i="1"/>
  <c r="N105" i="1" s="1"/>
  <c r="E105" i="1" s="1"/>
  <c r="G105" i="1" l="1"/>
  <c r="F105" i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K109" i="1"/>
  <c r="N109" i="1" s="1"/>
  <c r="E109" i="1" s="1"/>
  <c r="H109" i="1" l="1"/>
  <c r="F109" i="1"/>
  <c r="G109" i="1"/>
  <c r="I109" i="1"/>
  <c r="L109" i="1" s="1"/>
  <c r="Q110" i="1" l="1"/>
  <c r="S110" i="1" s="1"/>
  <c r="J110" i="1" s="1"/>
  <c r="K110" i="1" s="1"/>
  <c r="M110" i="1" l="1"/>
  <c r="D110" i="1" s="1"/>
  <c r="H110" i="1" s="1"/>
  <c r="R111" i="1"/>
  <c r="I110" i="1"/>
  <c r="L110" i="1" s="1"/>
  <c r="N110" i="1"/>
  <c r="E110" i="1" s="1"/>
  <c r="G110" i="1" l="1"/>
  <c r="F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G122" i="1" s="1"/>
  <c r="R123" i="1"/>
  <c r="I122" i="1"/>
  <c r="L122" i="1" s="1"/>
  <c r="N122" i="1"/>
  <c r="E122" i="1" s="1"/>
  <c r="H122" i="1" l="1"/>
  <c r="F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K129" i="1"/>
  <c r="N129" i="1" s="1"/>
  <c r="E129" i="1" s="1"/>
  <c r="H129" i="1" l="1"/>
  <c r="F129" i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H131" i="1" l="1"/>
  <c r="F131" i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I132" i="1"/>
  <c r="N132" i="1"/>
  <c r="E132" i="1" s="1"/>
  <c r="G132" i="1" l="1"/>
  <c r="F132" i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N137" i="1"/>
  <c r="E137" i="1" s="1"/>
  <c r="I137" i="1"/>
  <c r="H137" i="1" l="1"/>
  <c r="F137" i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H143" i="1" l="1"/>
  <c r="F143" i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R156" i="1"/>
  <c r="N155" i="1"/>
  <c r="E155" i="1" s="1"/>
  <c r="I155" i="1"/>
  <c r="L155" i="1" s="1"/>
  <c r="H155" i="1" l="1"/>
  <c r="F155" i="1"/>
  <c r="G155" i="1"/>
  <c r="Q156" i="1"/>
  <c r="S156" i="1" s="1"/>
  <c r="J156" i="1" s="1"/>
  <c r="K156" i="1" s="1"/>
  <c r="M156" i="1" l="1"/>
  <c r="D156" i="1" s="1"/>
  <c r="R157" i="1"/>
  <c r="I156" i="1"/>
  <c r="L156" i="1" s="1"/>
  <c r="N156" i="1"/>
  <c r="E156" i="1" s="1"/>
  <c r="H156" i="1" l="1"/>
  <c r="F156" i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G159" i="1" l="1"/>
  <c r="H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K161" i="1"/>
  <c r="I161" i="1" s="1"/>
  <c r="G161" i="1" l="1"/>
  <c r="F161" i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G167" i="1" l="1"/>
  <c r="F167" i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N174" i="1"/>
  <c r="E174" i="1" s="1"/>
  <c r="I174" i="1"/>
  <c r="L174" i="1" s="1"/>
  <c r="G174" i="1" l="1"/>
  <c r="F174" i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I182" i="1"/>
  <c r="L182" i="1" s="1"/>
  <c r="N182" i="1"/>
  <c r="E182" i="1" s="1"/>
  <c r="H182" i="1" l="1"/>
  <c r="F182" i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G189" i="1" l="1"/>
  <c r="F189" i="1"/>
  <c r="H189" i="1"/>
  <c r="N189" i="1"/>
  <c r="E189" i="1" s="1"/>
  <c r="Q190" i="1"/>
  <c r="S190" i="1" s="1"/>
  <c r="J190" i="1" s="1"/>
  <c r="K190" i="1" s="1"/>
  <c r="M190" i="1" l="1"/>
  <c r="D190" i="1" s="1"/>
  <c r="R191" i="1"/>
  <c r="I190" i="1"/>
  <c r="L190" i="1" s="1"/>
  <c r="N190" i="1"/>
  <c r="E190" i="1" s="1"/>
  <c r="H190" i="1" l="1"/>
  <c r="F190" i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<sst xmlns="http://schemas.openxmlformats.org/spreadsheetml/2006/main" count="44" uniqueCount="40">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</sst>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3448</c:v>
                </c:pt>
                <c:pt idx="30" formatCode="0">
                  <c:v>3749</c:v>
                </c:pt>
                <c:pt idx="31" formatCode="0">
                  <c:v>4033</c:v>
                </c:pt>
                <c:pt idx="32" formatCode="0">
                  <c:v>4291</c:v>
                </c:pt>
                <c:pt idx="33" formatCode="0">
                  <c:v>4515</c:v>
                </c:pt>
                <c:pt idx="34" formatCode="0">
                  <c:v>4696</c:v>
                </c:pt>
                <c:pt idx="35" formatCode="0">
                  <c:v>4825</c:v>
                </c:pt>
                <c:pt idx="36" formatCode="0">
                  <c:v>4892</c:v>
                </c:pt>
                <c:pt idx="37" formatCode="0">
                  <c:v>4892</c:v>
                </c:pt>
                <c:pt idx="38" formatCode="0">
                  <c:v>4892</c:v>
                </c:pt>
                <c:pt idx="39" formatCode="0">
                  <c:v>4892</c:v>
                </c:pt>
                <c:pt idx="40" formatCode="0">
                  <c:v>4892</c:v>
                </c:pt>
                <c:pt idx="41" formatCode="0">
                  <c:v>4892</c:v>
                </c:pt>
                <c:pt idx="42" formatCode="0">
                  <c:v>4892</c:v>
                </c:pt>
                <c:pt idx="43" formatCode="0">
                  <c:v>4892</c:v>
                </c:pt>
                <c:pt idx="44" formatCode="0">
                  <c:v>4892</c:v>
                </c:pt>
                <c:pt idx="45" formatCode="0">
                  <c:v>4892</c:v>
                </c:pt>
                <c:pt idx="46" formatCode="0">
                  <c:v>4892</c:v>
                </c:pt>
                <c:pt idx="47" formatCode="0">
                  <c:v>4892</c:v>
                </c:pt>
                <c:pt idx="48" formatCode="0">
                  <c:v>4892</c:v>
                </c:pt>
                <c:pt idx="49">
                  <c:v>4892</c:v>
                </c:pt>
                <c:pt idx="50">
                  <c:v>4892</c:v>
                </c:pt>
                <c:pt idx="51">
                  <c:v>4892</c:v>
                </c:pt>
                <c:pt idx="52">
                  <c:v>4892</c:v>
                </c:pt>
                <c:pt idx="53">
                  <c:v>4892</c:v>
                </c:pt>
                <c:pt idx="54">
                  <c:v>4892</c:v>
                </c:pt>
                <c:pt idx="55">
                  <c:v>4892</c:v>
                </c:pt>
                <c:pt idx="56">
                  <c:v>4892</c:v>
                </c:pt>
                <c:pt idx="57">
                  <c:v>4892</c:v>
                </c:pt>
                <c:pt idx="58">
                  <c:v>4892</c:v>
                </c:pt>
                <c:pt idx="59">
                  <c:v>4892</c:v>
                </c:pt>
                <c:pt idx="60">
                  <c:v>4892</c:v>
                </c:pt>
                <c:pt idx="61">
                  <c:v>4892</c:v>
                </c:pt>
                <c:pt idx="62">
                  <c:v>4892</c:v>
                </c:pt>
                <c:pt idx="63">
                  <c:v>4892</c:v>
                </c:pt>
                <c:pt idx="64">
                  <c:v>4892</c:v>
                </c:pt>
                <c:pt idx="65">
                  <c:v>4892</c:v>
                </c:pt>
                <c:pt idx="66">
                  <c:v>4892</c:v>
                </c:pt>
                <c:pt idx="67">
                  <c:v>4892</c:v>
                </c:pt>
                <c:pt idx="68">
                  <c:v>4892</c:v>
                </c:pt>
                <c:pt idx="69">
                  <c:v>4892</c:v>
                </c:pt>
                <c:pt idx="70">
                  <c:v>4892</c:v>
                </c:pt>
                <c:pt idx="71">
                  <c:v>4892</c:v>
                </c:pt>
                <c:pt idx="72">
                  <c:v>4892</c:v>
                </c:pt>
                <c:pt idx="73">
                  <c:v>4892</c:v>
                </c:pt>
                <c:pt idx="74">
                  <c:v>4892</c:v>
                </c:pt>
                <c:pt idx="75">
                  <c:v>4892</c:v>
                </c:pt>
                <c:pt idx="76">
                  <c:v>4892</c:v>
                </c:pt>
                <c:pt idx="77">
                  <c:v>4892</c:v>
                </c:pt>
                <c:pt idx="78">
                  <c:v>4892</c:v>
                </c:pt>
                <c:pt idx="79">
                  <c:v>4892</c:v>
                </c:pt>
                <c:pt idx="80">
                  <c:v>4892</c:v>
                </c:pt>
                <c:pt idx="81">
                  <c:v>4892</c:v>
                </c:pt>
                <c:pt idx="82">
                  <c:v>4892</c:v>
                </c:pt>
                <c:pt idx="83">
                  <c:v>4892</c:v>
                </c:pt>
                <c:pt idx="84">
                  <c:v>4892</c:v>
                </c:pt>
                <c:pt idx="85">
                  <c:v>4892</c:v>
                </c:pt>
                <c:pt idx="86">
                  <c:v>4892</c:v>
                </c:pt>
                <c:pt idx="87">
                  <c:v>4892</c:v>
                </c:pt>
                <c:pt idx="88">
                  <c:v>4892</c:v>
                </c:pt>
                <c:pt idx="89">
                  <c:v>4892</c:v>
                </c:pt>
                <c:pt idx="90">
                  <c:v>4892</c:v>
                </c:pt>
                <c:pt idx="91">
                  <c:v>4892</c:v>
                </c:pt>
                <c:pt idx="92">
                  <c:v>4892</c:v>
                </c:pt>
                <c:pt idx="93">
                  <c:v>4892</c:v>
                </c:pt>
                <c:pt idx="94">
                  <c:v>4892</c:v>
                </c:pt>
                <c:pt idx="95">
                  <c:v>4892</c:v>
                </c:pt>
                <c:pt idx="96">
                  <c:v>4892</c:v>
                </c:pt>
                <c:pt idx="97">
                  <c:v>4892</c:v>
                </c:pt>
                <c:pt idx="98">
                  <c:v>4892</c:v>
                </c:pt>
                <c:pt idx="99">
                  <c:v>4892</c:v>
                </c:pt>
                <c:pt idx="100">
                  <c:v>4892</c:v>
                </c:pt>
                <c:pt idx="101">
                  <c:v>4892</c:v>
                </c:pt>
                <c:pt idx="102">
                  <c:v>4892</c:v>
                </c:pt>
                <c:pt idx="103">
                  <c:v>4892</c:v>
                </c:pt>
                <c:pt idx="104">
                  <c:v>4892</c:v>
                </c:pt>
                <c:pt idx="105">
                  <c:v>4892</c:v>
                </c:pt>
                <c:pt idx="106">
                  <c:v>4892</c:v>
                </c:pt>
                <c:pt idx="107">
                  <c:v>4892</c:v>
                </c:pt>
                <c:pt idx="108">
                  <c:v>4892</c:v>
                </c:pt>
                <c:pt idx="109">
                  <c:v>4892</c:v>
                </c:pt>
                <c:pt idx="110">
                  <c:v>4892</c:v>
                </c:pt>
                <c:pt idx="111">
                  <c:v>4892</c:v>
                </c:pt>
                <c:pt idx="112">
                  <c:v>4892</c:v>
                </c:pt>
                <c:pt idx="113">
                  <c:v>4892</c:v>
                </c:pt>
                <c:pt idx="114">
                  <c:v>4892</c:v>
                </c:pt>
                <c:pt idx="115">
                  <c:v>4892</c:v>
                </c:pt>
                <c:pt idx="116">
                  <c:v>4892</c:v>
                </c:pt>
                <c:pt idx="117">
                  <c:v>4892</c:v>
                </c:pt>
                <c:pt idx="118">
                  <c:v>4892</c:v>
                </c:pt>
                <c:pt idx="119">
                  <c:v>4892</c:v>
                </c:pt>
                <c:pt idx="120">
                  <c:v>4892</c:v>
                </c:pt>
                <c:pt idx="121">
                  <c:v>4892</c:v>
                </c:pt>
                <c:pt idx="122">
                  <c:v>4892</c:v>
                </c:pt>
                <c:pt idx="123">
                  <c:v>4892</c:v>
                </c:pt>
                <c:pt idx="124">
                  <c:v>4892</c:v>
                </c:pt>
                <c:pt idx="125">
                  <c:v>4892</c:v>
                </c:pt>
                <c:pt idx="126">
                  <c:v>4892</c:v>
                </c:pt>
                <c:pt idx="127">
                  <c:v>4892</c:v>
                </c:pt>
                <c:pt idx="128">
                  <c:v>4892</c:v>
                </c:pt>
                <c:pt idx="129">
                  <c:v>4892</c:v>
                </c:pt>
                <c:pt idx="130">
                  <c:v>4892</c:v>
                </c:pt>
                <c:pt idx="131">
                  <c:v>4892</c:v>
                </c:pt>
                <c:pt idx="132">
                  <c:v>4892</c:v>
                </c:pt>
                <c:pt idx="133">
                  <c:v>4892</c:v>
                </c:pt>
                <c:pt idx="134">
                  <c:v>4892</c:v>
                </c:pt>
                <c:pt idx="135">
                  <c:v>4892</c:v>
                </c:pt>
                <c:pt idx="136">
                  <c:v>4892</c:v>
                </c:pt>
                <c:pt idx="137">
                  <c:v>4892</c:v>
                </c:pt>
                <c:pt idx="138">
                  <c:v>4892</c:v>
                </c:pt>
                <c:pt idx="139">
                  <c:v>4892</c:v>
                </c:pt>
                <c:pt idx="140">
                  <c:v>4892</c:v>
                </c:pt>
                <c:pt idx="141">
                  <c:v>4892</c:v>
                </c:pt>
                <c:pt idx="142">
                  <c:v>4892</c:v>
                </c:pt>
                <c:pt idx="143">
                  <c:v>4892</c:v>
                </c:pt>
                <c:pt idx="144">
                  <c:v>4892</c:v>
                </c:pt>
                <c:pt idx="145">
                  <c:v>4892</c:v>
                </c:pt>
                <c:pt idx="146">
                  <c:v>4892</c:v>
                </c:pt>
                <c:pt idx="147">
                  <c:v>4892</c:v>
                </c:pt>
                <c:pt idx="148">
                  <c:v>4892</c:v>
                </c:pt>
                <c:pt idx="149">
                  <c:v>4892</c:v>
                </c:pt>
                <c:pt idx="150">
                  <c:v>4892</c:v>
                </c:pt>
                <c:pt idx="151">
                  <c:v>4892</c:v>
                </c:pt>
                <c:pt idx="152">
                  <c:v>4892</c:v>
                </c:pt>
                <c:pt idx="153">
                  <c:v>4892</c:v>
                </c:pt>
                <c:pt idx="154">
                  <c:v>4892</c:v>
                </c:pt>
                <c:pt idx="155">
                  <c:v>4892</c:v>
                </c:pt>
                <c:pt idx="156">
                  <c:v>4892</c:v>
                </c:pt>
                <c:pt idx="157">
                  <c:v>4892</c:v>
                </c:pt>
                <c:pt idx="158">
                  <c:v>4892</c:v>
                </c:pt>
                <c:pt idx="159">
                  <c:v>4892</c:v>
                </c:pt>
                <c:pt idx="160">
                  <c:v>4892</c:v>
                </c:pt>
                <c:pt idx="161">
                  <c:v>4892</c:v>
                </c:pt>
                <c:pt idx="162">
                  <c:v>4892</c:v>
                </c:pt>
                <c:pt idx="163">
                  <c:v>4892</c:v>
                </c:pt>
                <c:pt idx="164">
                  <c:v>4892</c:v>
                </c:pt>
                <c:pt idx="165">
                  <c:v>4892</c:v>
                </c:pt>
                <c:pt idx="166">
                  <c:v>4892</c:v>
                </c:pt>
                <c:pt idx="167">
                  <c:v>4892</c:v>
                </c:pt>
                <c:pt idx="168">
                  <c:v>4892</c:v>
                </c:pt>
                <c:pt idx="169">
                  <c:v>4892</c:v>
                </c:pt>
                <c:pt idx="170">
                  <c:v>4892</c:v>
                </c:pt>
                <c:pt idx="171">
                  <c:v>4892</c:v>
                </c:pt>
                <c:pt idx="172">
                  <c:v>4892</c:v>
                </c:pt>
                <c:pt idx="173">
                  <c:v>4892</c:v>
                </c:pt>
                <c:pt idx="174">
                  <c:v>4892</c:v>
                </c:pt>
                <c:pt idx="175">
                  <c:v>4892</c:v>
                </c:pt>
                <c:pt idx="176">
                  <c:v>4892</c:v>
                </c:pt>
                <c:pt idx="177">
                  <c:v>4892</c:v>
                </c:pt>
                <c:pt idx="178">
                  <c:v>4892</c:v>
                </c:pt>
                <c:pt idx="179">
                  <c:v>4892</c:v>
                </c:pt>
                <c:pt idx="180">
                  <c:v>4892</c:v>
                </c:pt>
                <c:pt idx="181">
                  <c:v>4892</c:v>
                </c:pt>
                <c:pt idx="182">
                  <c:v>4892</c:v>
                </c:pt>
                <c:pt idx="183">
                  <c:v>4892</c:v>
                </c:pt>
                <c:pt idx="184">
                  <c:v>4892</c:v>
                </c:pt>
                <c:pt idx="185">
                  <c:v>4892</c:v>
                </c:pt>
                <c:pt idx="186">
                  <c:v>4892</c:v>
                </c:pt>
                <c:pt idx="187">
                  <c:v>4892</c:v>
                </c:pt>
                <c:pt idx="188">
                  <c:v>4892</c:v>
                </c:pt>
                <c:pt idx="189">
                  <c:v>4892</c:v>
                </c:pt>
                <c:pt idx="190">
                  <c:v>4892</c:v>
                </c:pt>
                <c:pt idx="191">
                  <c:v>4892</c:v>
                </c:pt>
                <c:pt idx="192">
                  <c:v>4892</c:v>
                </c:pt>
                <c:pt idx="193">
                  <c:v>4892</c:v>
                </c:pt>
                <c:pt idx="194">
                  <c:v>4892</c:v>
                </c:pt>
                <c:pt idx="195">
                  <c:v>4892</c:v>
                </c:pt>
                <c:pt idx="196">
                  <c:v>4892</c:v>
                </c:pt>
                <c:pt idx="197">
                  <c:v>4892</c:v>
                </c:pt>
                <c:pt idx="198">
                  <c:v>4892</c:v>
                </c:pt>
                <c:pt idx="199">
                  <c:v>4892</c:v>
                </c:pt>
                <c:pt idx="200">
                  <c:v>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3234</c:v>
                </c:pt>
                <c:pt idx="30" formatCode="0">
                  <c:v>3535</c:v>
                </c:pt>
                <c:pt idx="31" formatCode="0">
                  <c:v>3819</c:v>
                </c:pt>
                <c:pt idx="32" formatCode="0">
                  <c:v>4077</c:v>
                </c:pt>
                <c:pt idx="33" formatCode="0">
                  <c:v>4301</c:v>
                </c:pt>
                <c:pt idx="34" formatCode="0">
                  <c:v>4482</c:v>
                </c:pt>
                <c:pt idx="35" formatCode="0">
                  <c:v>4611</c:v>
                </c:pt>
                <c:pt idx="36" formatCode="0">
                  <c:v>4678</c:v>
                </c:pt>
                <c:pt idx="37" formatCode="0">
                  <c:v>4674</c:v>
                </c:pt>
                <c:pt idx="38" formatCode="0">
                  <c:v>4587</c:v>
                </c:pt>
                <c:pt idx="39" formatCode="0">
                  <c:v>4407</c:v>
                </c:pt>
                <c:pt idx="40" formatCode="0">
                  <c:v>4124</c:v>
                </c:pt>
                <c:pt idx="41" formatCode="0">
                  <c:v>3733</c:v>
                </c:pt>
                <c:pt idx="42" formatCode="0">
                  <c:v>3237</c:v>
                </c:pt>
                <c:pt idx="43" formatCode="0">
                  <c:v>2655</c:v>
                </c:pt>
                <c:pt idx="44" formatCode="0">
                  <c:v>2026</c:v>
                </c:pt>
                <c:pt idx="45" formatCode="0">
                  <c:v>1409</c:v>
                </c:pt>
                <c:pt idx="46" formatCode="0">
                  <c:v>873</c:v>
                </c:pt>
                <c:pt idx="47" formatCode="0">
                  <c:v>471</c:v>
                </c:pt>
                <c:pt idx="48" formatCode="0">
                  <c:v>216</c:v>
                </c:pt>
                <c:pt idx="49">
                  <c:v>82</c:v>
                </c:pt>
                <c:pt idx="50">
                  <c:v>25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138</c:v>
                </c:pt>
                <c:pt idx="1">
                  <c:v>166</c:v>
                </c:pt>
                <c:pt idx="2">
                  <c:v>232</c:v>
                </c:pt>
                <c:pt idx="3">
                  <c:v>292</c:v>
                </c:pt>
                <c:pt idx="4">
                  <c:v>348</c:v>
                </c:pt>
                <c:pt idx="5">
                  <c:v>406</c:v>
                </c:pt>
                <c:pt idx="6">
                  <c:v>539</c:v>
                </c:pt>
                <c:pt idx="7">
                  <c:v>685</c:v>
                </c:pt>
                <c:pt idx="8">
                  <c:v>865</c:v>
                </c:pt>
                <c:pt idx="9">
                  <c:v>1055</c:v>
                </c:pt>
                <c:pt idx="10" formatCode="0">
                  <c:v>1380</c:v>
                </c:pt>
                <c:pt idx="11">
                  <c:v>1608</c:v>
                </c:pt>
                <c:pt idx="12">
                  <c:v>1854</c:v>
                </c:pt>
                <c:pt idx="13">
                  <c:v>2106</c:v>
                </c:pt>
                <c:pt idx="14">
                  <c:v>2507</c:v>
                </c:pt>
                <c:pt idx="15">
                  <c:v>2936</c:v>
                </c:pt>
                <c:pt idx="16">
                  <c:v>3234</c:v>
                </c:pt>
                <c:pt idx="17">
                  <c:v>3535</c:v>
                </c:pt>
                <c:pt idx="18">
                  <c:v>3819</c:v>
                </c:pt>
                <c:pt idx="19">
                  <c:v>4077</c:v>
                </c:pt>
                <c:pt idx="20">
                  <c:v>4301</c:v>
                </c:pt>
                <c:pt idx="21">
                  <c:v>4482</c:v>
                </c:pt>
                <c:pt idx="22">
                  <c:v>4611</c:v>
                </c:pt>
                <c:pt idx="23">
                  <c:v>4678</c:v>
                </c:pt>
                <c:pt idx="24">
                  <c:v>4674</c:v>
                </c:pt>
                <c:pt idx="25">
                  <c:v>4587</c:v>
                </c:pt>
                <c:pt idx="26">
                  <c:v>4407</c:v>
                </c:pt>
                <c:pt idx="27">
                  <c:v>4124</c:v>
                </c:pt>
                <c:pt idx="28">
                  <c:v>3733</c:v>
                </c:pt>
                <c:pt idx="29">
                  <c:v>3237</c:v>
                </c:pt>
                <c:pt idx="30">
                  <c:v>2655</c:v>
                </c:pt>
                <c:pt idx="31">
                  <c:v>2026</c:v>
                </c:pt>
                <c:pt idx="32">
                  <c:v>1409</c:v>
                </c:pt>
                <c:pt idx="33">
                  <c:v>873</c:v>
                </c:pt>
                <c:pt idx="34">
                  <c:v>471</c:v>
                </c:pt>
                <c:pt idx="35">
                  <c:v>216</c:v>
                </c:pt>
                <c:pt idx="36">
                  <c:v>82</c:v>
                </c:pt>
                <c:pt idx="37">
                  <c:v>25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S19" zoomScale="85" zoomScaleNormal="85" workbookViewId="0">
      <selection activeCell="V39" sqref="V39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0" t="s">
        <v>32</v>
      </c>
      <c r="C2" s="161"/>
      <c r="D2" s="161"/>
      <c r="E2" s="161"/>
      <c r="F2" s="161"/>
      <c r="G2" s="162"/>
      <c r="H2" s="163" t="s">
        <v>33</v>
      </c>
      <c r="I2" s="164"/>
      <c r="J2" s="164"/>
      <c r="K2" s="164"/>
      <c r="L2" s="164"/>
      <c r="M2" s="164"/>
      <c r="N2" s="165"/>
      <c r="P2" s="163" t="s">
        <v>30</v>
      </c>
      <c r="Q2" s="164"/>
      <c r="R2" s="164"/>
      <c r="S2" s="164"/>
      <c r="T2" s="164"/>
      <c r="U2" s="165"/>
      <c r="W2" s="166" t="s">
        <v>17</v>
      </c>
      <c r="X2" s="167"/>
      <c r="Y2" s="167"/>
      <c r="Z2" s="168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69" t="s">
        <v>26</v>
      </c>
      <c r="Q3" s="170"/>
      <c r="R3" s="170"/>
      <c r="S3" s="170"/>
      <c r="T3" s="171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2" t="s">
        <v>27</v>
      </c>
      <c r="Q4" s="173"/>
      <c r="R4" s="173"/>
      <c r="S4" s="173"/>
      <c r="T4" s="174"/>
      <c r="U4" s="65">
        <f>1084.3*1000</f>
        <v>1084300</v>
      </c>
      <c r="W4" s="41">
        <f>(4/100)/17.45</f>
        <v>2.2922636103151865E-3</v>
      </c>
      <c r="X4" s="42">
        <f>(S13+T13+U13+W4*(Q13+R13))/(2*Q13)</f>
        <v>1.9755821962297265E-3</v>
      </c>
      <c r="Y4" s="42">
        <f>(T13+Q13*(W4-X4))/(P13*Q13)</f>
        <v>2.8534867939191047E-5</v>
      </c>
      <c r="Z4" s="43">
        <f>(S13 + Y4*P13*Q13)/R13</f>
        <v>-0.2451515608505504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69" t="s">
        <v>28</v>
      </c>
      <c r="Q5" s="170"/>
      <c r="R5" s="170"/>
      <c r="S5" s="170"/>
      <c r="T5" s="171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69" t="s">
        <v>34</v>
      </c>
      <c r="Q6" s="170"/>
      <c r="R6" s="170"/>
      <c r="S6" s="170"/>
      <c r="T6" s="171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69" t="s">
        <v>35</v>
      </c>
      <c r="Q7" s="170"/>
      <c r="R7" s="170"/>
      <c r="S7" s="170"/>
      <c r="T7" s="171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69" t="s">
        <v>36</v>
      </c>
      <c r="Q8" s="170"/>
      <c r="R8" s="170"/>
      <c r="S8" s="170"/>
      <c r="T8" s="171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5" t="s">
        <v>29</v>
      </c>
      <c r="Q9" s="176"/>
      <c r="R9" s="176"/>
      <c r="S9" s="176"/>
      <c r="T9" s="177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3" t="s">
        <v>25</v>
      </c>
      <c r="Q11" s="164"/>
      <c r="R11" s="164"/>
      <c r="S11" s="164"/>
      <c r="T11" s="164"/>
      <c r="U11" s="165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SUM(I17:I32)/COUNT(I17:I32)</f>
        <v>5633.0625</v>
      </c>
      <c r="Q13" s="21">
        <f t="shared" ref="Q13:U13" si="8">SUM(J17:J32)/COUNT(J17:J32)</f>
        <v>1095.9375</v>
      </c>
      <c r="R13" s="21">
        <f t="shared" si="8"/>
        <v>29.6875</v>
      </c>
      <c r="S13" s="21">
        <f t="shared" si="8"/>
        <v>-183.4375</v>
      </c>
      <c r="T13" s="21">
        <f t="shared" si="8"/>
        <v>175.8125</v>
      </c>
      <c r="U13" s="29">
        <f t="shared" si="8"/>
        <v>9.375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2.1555378861002543E-5</v>
      </c>
      <c r="Q17" s="67">
        <f t="shared" ref="Q17:Q31" si="10">(1+W$4-X$4)*(1+W$4+Z$4)-Y$4*((Z$4*K16)+((I16+J16)*(1+W$4+Z$4)))</f>
        <v>0.61117943060976043</v>
      </c>
      <c r="R17" s="67">
        <f t="shared" ref="R17:R31" si="11">-J16*(1+W$4+Z$4)</f>
        <v>-84.799758709093652</v>
      </c>
      <c r="S17" s="132">
        <f t="shared" ref="S17:S26" si="12">INT((-Q17+SQRT((Q17^2)-(4*P17*R17)))/(2*P17))</f>
        <v>138</v>
      </c>
      <c r="T17" s="32">
        <f t="shared" ref="T17:T26" si="13">J17</f>
        <v>135</v>
      </c>
      <c r="U17" s="50">
        <f t="shared" ref="U17:U31" si="14">S17-T17</f>
        <v>3</v>
      </c>
      <c r="V17" s="99">
        <f t="shared" ref="V17:V31" si="15">U17/T17</f>
        <v>2.2222222222222223E-2</v>
      </c>
      <c r="W17" s="33">
        <f>U17</f>
        <v>3</v>
      </c>
      <c r="X17" s="72">
        <f>W17/T17</f>
        <v>2.2222222222222223E-2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2.1555378861002543E-5</v>
      </c>
      <c r="Q18" s="38">
        <f t="shared" si="10"/>
        <v>0.61122264042968966</v>
      </c>
      <c r="R18" s="38">
        <f t="shared" si="11"/>
        <v>-102.21399487256824</v>
      </c>
      <c r="S18" s="133">
        <f t="shared" si="12"/>
        <v>166</v>
      </c>
      <c r="T18" s="7">
        <f t="shared" si="13"/>
        <v>189</v>
      </c>
      <c r="U18" s="2">
        <f t="shared" si="14"/>
        <v>-23</v>
      </c>
      <c r="V18" s="100">
        <f t="shared" si="15"/>
        <v>-0.12169312169312169</v>
      </c>
      <c r="W18" s="25">
        <f t="shared" ref="W18:W31" si="16">W17+U18</f>
        <v>-20</v>
      </c>
      <c r="X18" s="73">
        <f t="shared" ref="X18:X32" si="17">W18/T18</f>
        <v>-0.10582010582010581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2.1555378861002543E-5</v>
      </c>
      <c r="Q19" s="70">
        <f t="shared" si="10"/>
        <v>0.61127284561703288</v>
      </c>
      <c r="R19" s="70">
        <f t="shared" si="11"/>
        <v>-143.09959282159554</v>
      </c>
      <c r="S19" s="134">
        <f t="shared" si="12"/>
        <v>232</v>
      </c>
      <c r="T19" s="8">
        <f t="shared" si="13"/>
        <v>239</v>
      </c>
      <c r="U19" s="3">
        <f t="shared" si="14"/>
        <v>-7</v>
      </c>
      <c r="V19" s="101">
        <f t="shared" si="15"/>
        <v>-2.9288702928870293E-2</v>
      </c>
      <c r="W19" s="13">
        <f t="shared" si="16"/>
        <v>-27</v>
      </c>
      <c r="X19" s="74">
        <f t="shared" si="17"/>
        <v>-0.11297071129707113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2.1555378861002543E-5</v>
      </c>
      <c r="Q20" s="38">
        <f t="shared" si="10"/>
        <v>0.61131605543696221</v>
      </c>
      <c r="R20" s="38">
        <f t="shared" si="11"/>
        <v>-180.95662795958378</v>
      </c>
      <c r="S20" s="133">
        <f t="shared" si="12"/>
        <v>292</v>
      </c>
      <c r="T20" s="7">
        <f t="shared" si="13"/>
        <v>285</v>
      </c>
      <c r="U20" s="2">
        <f t="shared" si="14"/>
        <v>7</v>
      </c>
      <c r="V20" s="100">
        <f t="shared" si="15"/>
        <v>2.456140350877193E-2</v>
      </c>
      <c r="W20" s="25">
        <f t="shared" si="16"/>
        <v>-20</v>
      </c>
      <c r="X20" s="73">
        <f t="shared" si="17"/>
        <v>-7.0175438596491224E-2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2.1555378861002543E-5</v>
      </c>
      <c r="Q21" s="70">
        <f t="shared" si="10"/>
        <v>0.61131605543696221</v>
      </c>
      <c r="R21" s="70">
        <f t="shared" si="11"/>
        <v>-215.78510028653295</v>
      </c>
      <c r="S21" s="134">
        <f t="shared" si="12"/>
        <v>348</v>
      </c>
      <c r="T21" s="8">
        <f t="shared" si="13"/>
        <v>333</v>
      </c>
      <c r="U21" s="3">
        <f t="shared" si="14"/>
        <v>15</v>
      </c>
      <c r="V21" s="101">
        <f t="shared" si="15"/>
        <v>4.5045045045045043E-2</v>
      </c>
      <c r="W21" s="13">
        <f t="shared" si="16"/>
        <v>-5</v>
      </c>
      <c r="X21" s="74">
        <f t="shared" si="17"/>
        <v>-1.5015015015015015E-2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2.1555378861002543E-5</v>
      </c>
      <c r="Q22" s="38">
        <f t="shared" si="10"/>
        <v>0.61135926525689144</v>
      </c>
      <c r="R22" s="38">
        <f t="shared" si="11"/>
        <v>-252.12785401900166</v>
      </c>
      <c r="S22" s="133">
        <f t="shared" si="12"/>
        <v>406</v>
      </c>
      <c r="T22" s="7">
        <f t="shared" si="13"/>
        <v>444</v>
      </c>
      <c r="U22" s="2">
        <f t="shared" si="14"/>
        <v>-38</v>
      </c>
      <c r="V22" s="100">
        <f t="shared" si="15"/>
        <v>-8.5585585585585586E-2</v>
      </c>
      <c r="W22" s="25">
        <f t="shared" si="16"/>
        <v>-43</v>
      </c>
      <c r="X22" s="73">
        <f t="shared" si="17"/>
        <v>-9.6846846846846843E-2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2.1555378861002543E-5</v>
      </c>
      <c r="Q23" s="70">
        <f t="shared" si="10"/>
        <v>0.61140247507682077</v>
      </c>
      <c r="R23" s="70">
        <f t="shared" si="11"/>
        <v>-336.17047202533553</v>
      </c>
      <c r="S23" s="134">
        <f t="shared" si="12"/>
        <v>539</v>
      </c>
      <c r="T23" s="8">
        <f t="shared" si="13"/>
        <v>567</v>
      </c>
      <c r="U23" s="3">
        <f t="shared" si="14"/>
        <v>-28</v>
      </c>
      <c r="V23" s="101">
        <f t="shared" si="15"/>
        <v>-4.9382716049382713E-2</v>
      </c>
      <c r="W23" s="13">
        <f t="shared" si="16"/>
        <v>-71</v>
      </c>
      <c r="X23" s="74">
        <f t="shared" si="17"/>
        <v>-0.12522045855379188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2.1555378861002543E-5</v>
      </c>
      <c r="Q24" s="38">
        <f t="shared" si="10"/>
        <v>0.61145268026416399</v>
      </c>
      <c r="R24" s="38">
        <f t="shared" si="11"/>
        <v>-429.29877846478661</v>
      </c>
      <c r="S24" s="133">
        <f t="shared" si="12"/>
        <v>685</v>
      </c>
      <c r="T24" s="7">
        <f t="shared" si="13"/>
        <v>721</v>
      </c>
      <c r="U24" s="2">
        <f t="shared" si="14"/>
        <v>-36</v>
      </c>
      <c r="V24" s="100">
        <f t="shared" si="15"/>
        <v>-4.9930651872399444E-2</v>
      </c>
      <c r="W24" s="25">
        <f t="shared" si="16"/>
        <v>-107</v>
      </c>
      <c r="X24" s="73">
        <f t="shared" si="17"/>
        <v>-0.14840499306518723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2.1555378861002543E-5</v>
      </c>
      <c r="Q25" s="70">
        <f t="shared" si="10"/>
        <v>0.61171893455115356</v>
      </c>
      <c r="R25" s="70">
        <f t="shared" si="11"/>
        <v>-545.89844668979038</v>
      </c>
      <c r="S25" s="134">
        <f t="shared" si="12"/>
        <v>865</v>
      </c>
      <c r="T25" s="8">
        <f t="shared" si="13"/>
        <v>885</v>
      </c>
      <c r="U25" s="3">
        <f t="shared" si="14"/>
        <v>-20</v>
      </c>
      <c r="V25" s="101">
        <f t="shared" si="15"/>
        <v>-2.2598870056497175E-2</v>
      </c>
      <c r="W25" s="13">
        <f t="shared" si="16"/>
        <v>-127</v>
      </c>
      <c r="X25" s="74">
        <f t="shared" si="17"/>
        <v>-0.14350282485875707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2.1555378861002543E-5</v>
      </c>
      <c r="Q26" s="38">
        <f t="shared" si="10"/>
        <v>0.61187530786515176</v>
      </c>
      <c r="R26" s="38">
        <f t="shared" si="11"/>
        <v>-670.06952194239182</v>
      </c>
      <c r="S26" s="133">
        <f t="shared" si="12"/>
        <v>1055</v>
      </c>
      <c r="T26" s="7">
        <f t="shared" si="13"/>
        <v>1170</v>
      </c>
      <c r="U26" s="2">
        <f t="shared" si="14"/>
        <v>-115</v>
      </c>
      <c r="V26" s="100">
        <f t="shared" si="15"/>
        <v>-9.8290598290598288E-2</v>
      </c>
      <c r="W26" s="25">
        <f t="shared" si="16"/>
        <v>-242</v>
      </c>
      <c r="X26" s="73">
        <f t="shared" si="17"/>
        <v>-0.20683760683760682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2.1555378861002543E-5</v>
      </c>
      <c r="Q27" s="70">
        <f t="shared" si="10"/>
        <v>0.61211234306703988</v>
      </c>
      <c r="R27" s="70">
        <f t="shared" si="11"/>
        <v>-885.85462222892477</v>
      </c>
      <c r="S27" s="135">
        <f>INT(((-Q27+SQRT((Q27^2)-(4*P27*R27)))/(2*P27)))</f>
        <v>1380</v>
      </c>
      <c r="T27" s="8">
        <v>1374</v>
      </c>
      <c r="U27" s="3">
        <f t="shared" si="14"/>
        <v>6</v>
      </c>
      <c r="V27" s="101">
        <f t="shared" si="15"/>
        <v>4.3668122270742356E-3</v>
      </c>
      <c r="W27" s="3">
        <f t="shared" si="16"/>
        <v>-236</v>
      </c>
      <c r="X27" s="74">
        <f t="shared" si="17"/>
        <v>-0.1717612809315866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2.1555378861002543E-5</v>
      </c>
      <c r="Q28" s="38">
        <f t="shared" si="10"/>
        <v>0.61224197252682777</v>
      </c>
      <c r="R28" s="38">
        <f t="shared" si="11"/>
        <v>-1040.3113255919168</v>
      </c>
      <c r="S28" s="133">
        <f>INT(((-Q28+SQRT((Q28^2)-(4*P28*R28)))/(2*P28)))</f>
        <v>1608</v>
      </c>
      <c r="T28" s="119">
        <v>1598</v>
      </c>
      <c r="U28" s="116">
        <f t="shared" si="14"/>
        <v>10</v>
      </c>
      <c r="V28" s="117">
        <f t="shared" si="15"/>
        <v>6.2578222778473091E-3</v>
      </c>
      <c r="W28" s="116">
        <f t="shared" si="16"/>
        <v>-226</v>
      </c>
      <c r="X28" s="118">
        <f t="shared" si="17"/>
        <v>-0.1414267834793492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2.1555378861002543E-5</v>
      </c>
      <c r="Q29" s="70">
        <f t="shared" si="10"/>
        <v>0.61262962329074566</v>
      </c>
      <c r="R29" s="70">
        <f t="shared" si="11"/>
        <v>-1209.9108430101041</v>
      </c>
      <c r="S29" s="134">
        <f>INT(((-Q29+SQRT((Q29^2)-(4*P29*R29)))/(2*P29)))</f>
        <v>1854</v>
      </c>
      <c r="T29" s="128">
        <v>1832</v>
      </c>
      <c r="U29" s="14">
        <f t="shared" si="14"/>
        <v>22</v>
      </c>
      <c r="V29" s="101">
        <f t="shared" si="15"/>
        <v>1.2008733624454149E-2</v>
      </c>
      <c r="W29" s="14">
        <f t="shared" si="16"/>
        <v>-204</v>
      </c>
      <c r="X29" s="74">
        <f t="shared" si="17"/>
        <v>-0.11135371179039301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2.1555378861002543E-5</v>
      </c>
      <c r="Q30" s="38">
        <f t="shared" si="10"/>
        <v>0.6130427802934284</v>
      </c>
      <c r="R30" s="38">
        <f t="shared" si="11"/>
        <v>-1387.0817674558891</v>
      </c>
      <c r="S30" s="133">
        <f>INT(((-Q30+SQRT((Q30^2)-(4*P30*R30)))/(2*P30)))</f>
        <v>2106</v>
      </c>
      <c r="T30" s="131">
        <f>J30</f>
        <v>2211</v>
      </c>
      <c r="U30" s="102">
        <f t="shared" si="14"/>
        <v>-105</v>
      </c>
      <c r="V30" s="100">
        <f t="shared" si="15"/>
        <v>-4.7489823609226593E-2</v>
      </c>
      <c r="W30" s="102">
        <f t="shared" si="16"/>
        <v>-309</v>
      </c>
      <c r="X30" s="73">
        <f t="shared" si="17"/>
        <v>-0.13975576662143827</v>
      </c>
    </row>
    <row r="31" spans="2:24" x14ac:dyDescent="0.25">
      <c r="B31" s="8">
        <v>27</v>
      </c>
      <c r="C31" s="146">
        <v>43918</v>
      </c>
      <c r="D31" s="36">
        <f>J31+F31+E31</f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2"/>
        <v>4041</v>
      </c>
      <c r="J31" s="22">
        <v>2627</v>
      </c>
      <c r="K31" s="26">
        <f t="shared" si="43"/>
        <v>95</v>
      </c>
      <c r="L31" s="148">
        <f t="shared" ref="L31:L58" si="47">I31-I30</f>
        <v>-428</v>
      </c>
      <c r="M31" s="22">
        <f t="shared" si="19"/>
        <v>416</v>
      </c>
      <c r="N31" s="26">
        <f t="shared" ref="N31:N58" si="48">K31-K30</f>
        <v>28</v>
      </c>
      <c r="P31" s="71">
        <f t="shared" si="9"/>
        <v>2.1555378861002543E-5</v>
      </c>
      <c r="Q31" s="70">
        <f t="shared" si="10"/>
        <v>0.61352836620114171</v>
      </c>
      <c r="R31" s="70">
        <f t="shared" si="11"/>
        <v>-1674.0380938018398</v>
      </c>
      <c r="S31" s="134">
        <f>INT(((-Q31+SQRT((Q31^2)-(4*P31*R31)))/(2*P31)))</f>
        <v>2507</v>
      </c>
      <c r="T31" s="128">
        <f t="shared" ref="T31:T32" si="49">J31</f>
        <v>2627</v>
      </c>
      <c r="U31" s="14">
        <f t="shared" si="14"/>
        <v>-120</v>
      </c>
      <c r="V31" s="101">
        <f t="shared" si="15"/>
        <v>-4.5679482299200609E-2</v>
      </c>
      <c r="W31" s="14">
        <f t="shared" si="16"/>
        <v>-429</v>
      </c>
      <c r="X31" s="74">
        <f t="shared" si="17"/>
        <v>-0.16330414921964218</v>
      </c>
    </row>
    <row r="32" spans="2:24" ht="15.75" thickBot="1" x14ac:dyDescent="0.3">
      <c r="B32" s="53">
        <v>28</v>
      </c>
      <c r="C32" s="147">
        <v>43919</v>
      </c>
      <c r="D32" s="150">
        <f>J32+F32+E32</f>
        <v>3139</v>
      </c>
      <c r="E32" s="144">
        <v>153</v>
      </c>
      <c r="F32" s="120">
        <v>61</v>
      </c>
      <c r="G32" s="121">
        <f t="shared" si="2"/>
        <v>1.1628083581434925E-3</v>
      </c>
      <c r="H32" s="122">
        <f t="shared" si="7"/>
        <v>1.1323953823953823</v>
      </c>
      <c r="I32" s="150">
        <f t="shared" ref="I32" si="50">INT(U$3*U$9-D32-F32+E32)</f>
        <v>3721</v>
      </c>
      <c r="J32" s="145">
        <v>2925</v>
      </c>
      <c r="K32" s="120">
        <f t="shared" ref="K32" si="51">E32</f>
        <v>153</v>
      </c>
      <c r="L32" s="149">
        <f t="shared" si="47"/>
        <v>-320</v>
      </c>
      <c r="M32" s="145">
        <f t="shared" si="19"/>
        <v>298</v>
      </c>
      <c r="N32" s="120">
        <f t="shared" si="48"/>
        <v>58</v>
      </c>
      <c r="O32" s="159"/>
      <c r="P32" s="123">
        <f t="shared" ref="P32:P48" si="52">Y$4*((1+W$4-X$4)*(1+W$4+Z$4)-X$4)</f>
        <v>2.1555378861002543E-5</v>
      </c>
      <c r="Q32" s="124">
        <f t="shared" ref="Q32:Q48" si="53">(1+W$4-X$4)*(1+W$4+Z$4)-Y$4*((Z$4*K31)+((I31+J31)*(1+W$4+Z$4)))</f>
        <v>0.6139834954083081</v>
      </c>
      <c r="R32" s="124">
        <f t="shared" ref="R32:R48" si="54">-J31*(1+W$4+Z$4)</f>
        <v>-1989.0086261499021</v>
      </c>
      <c r="S32" s="158">
        <f t="shared" ref="S32:S91" si="55">INT(((-Q32+SQRT((Q32^2)-(4*P32*R32)))/(2*P32)))</f>
        <v>2936</v>
      </c>
      <c r="T32" s="129">
        <f t="shared" si="49"/>
        <v>2925</v>
      </c>
      <c r="U32" s="125">
        <f t="shared" ref="U32" si="56">S32-T32</f>
        <v>11</v>
      </c>
      <c r="V32" s="126">
        <f t="shared" ref="V32" si="57">U32/T32</f>
        <v>3.7606837606837607E-3</v>
      </c>
      <c r="W32" s="125">
        <f t="shared" ref="W32" si="58">W31+U32</f>
        <v>-418</v>
      </c>
      <c r="X32" s="127">
        <f t="shared" si="17"/>
        <v>-0.14290598290598291</v>
      </c>
    </row>
    <row r="33" spans="2:30" x14ac:dyDescent="0.25">
      <c r="B33" s="136">
        <v>29</v>
      </c>
      <c r="C33" s="137">
        <v>43920</v>
      </c>
      <c r="D33" s="138">
        <f t="shared" ref="D33:D58" si="59">D32+IF(M33&gt;0,M33,0)</f>
        <v>3448</v>
      </c>
      <c r="E33" s="139">
        <f t="shared" ref="E33:E58" si="60">E32+IF(N33&gt;0,N33,0)</f>
        <v>210</v>
      </c>
      <c r="F33" s="140">
        <f>D33*(F$32/D$32)</f>
        <v>67.004778591908263</v>
      </c>
      <c r="G33" s="141">
        <f t="shared" si="2"/>
        <v>1.2772740423315585E-3</v>
      </c>
      <c r="H33" s="142">
        <f t="shared" si="7"/>
        <v>1.0984389933099714</v>
      </c>
      <c r="I33" s="143">
        <f t="shared" ref="I33:I58" si="61">INT((Z$4*K33+I32)/(1+Y$4*J33))</f>
        <v>3359</v>
      </c>
      <c r="J33" s="139">
        <f t="shared" ref="J33:J58" si="62">S33</f>
        <v>3234</v>
      </c>
      <c r="K33" s="140">
        <f t="shared" ref="K33:K58" si="63">INT((X$4*J33+K32)/(1+W$4+Z$4))</f>
        <v>210</v>
      </c>
      <c r="L33" s="143">
        <f t="shared" si="47"/>
        <v>-362</v>
      </c>
      <c r="M33" s="139">
        <f t="shared" si="19"/>
        <v>309</v>
      </c>
      <c r="N33" s="140">
        <f t="shared" si="48"/>
        <v>57</v>
      </c>
      <c r="P33" s="151">
        <f t="shared" si="52"/>
        <v>2.1555378861002543E-5</v>
      </c>
      <c r="Q33" s="152">
        <f t="shared" si="53"/>
        <v>0.61486453473753966</v>
      </c>
      <c r="R33" s="152">
        <f t="shared" si="54"/>
        <v>-2214.6365555723119</v>
      </c>
      <c r="S33" s="153">
        <f t="shared" si="55"/>
        <v>3234</v>
      </c>
      <c r="T33" s="154">
        <v>3476</v>
      </c>
      <c r="U33" s="155">
        <f t="shared" ref="U33:U36" si="64">S33-T33</f>
        <v>-242</v>
      </c>
      <c r="V33" s="156">
        <f t="shared" ref="V33:V36" si="65">U33/T33</f>
        <v>-6.9620253164556958E-2</v>
      </c>
      <c r="W33" s="155">
        <f t="shared" ref="W33:W35" si="66">W32+U33</f>
        <v>-660</v>
      </c>
      <c r="X33" s="157">
        <f t="shared" ref="X33:X35" si="67">W33/T33</f>
        <v>-0.189873417721519</v>
      </c>
    </row>
    <row r="34" spans="2:30" x14ac:dyDescent="0.25">
      <c r="B34" s="7">
        <v>30</v>
      </c>
      <c r="C34" s="17">
        <v>43921</v>
      </c>
      <c r="D34" s="35">
        <f t="shared" si="59"/>
        <v>3749</v>
      </c>
      <c r="E34" s="4">
        <f t="shared" si="60"/>
        <v>286</v>
      </c>
      <c r="F34" s="24">
        <f>D34*(F$32/D$32)</f>
        <v>72.854093660401404</v>
      </c>
      <c r="G34" s="92">
        <f t="shared" si="2"/>
        <v>1.3887762136603867E-3</v>
      </c>
      <c r="H34" s="56">
        <f t="shared" si="7"/>
        <v>1.0872969837587008</v>
      </c>
      <c r="I34" s="35">
        <f t="shared" si="61"/>
        <v>2987</v>
      </c>
      <c r="J34" s="4">
        <f t="shared" si="62"/>
        <v>3535</v>
      </c>
      <c r="K34" s="24">
        <f t="shared" si="63"/>
        <v>286</v>
      </c>
      <c r="L34" s="35">
        <f t="shared" si="47"/>
        <v>-372</v>
      </c>
      <c r="M34" s="4">
        <f t="shared" si="19"/>
        <v>301</v>
      </c>
      <c r="N34" s="24">
        <f t="shared" si="48"/>
        <v>76</v>
      </c>
      <c r="P34" s="39">
        <f t="shared" si="52"/>
        <v>2.1555378861002543E-5</v>
      </c>
      <c r="Q34" s="38">
        <f t="shared" si="53"/>
        <v>0.61640833090826086</v>
      </c>
      <c r="R34" s="38">
        <f t="shared" si="54"/>
        <v>-2448.5930327250794</v>
      </c>
      <c r="S34" s="12">
        <f t="shared" si="55"/>
        <v>3535</v>
      </c>
      <c r="T34" s="131">
        <v>3758</v>
      </c>
      <c r="U34" s="102">
        <f t="shared" si="64"/>
        <v>-223</v>
      </c>
      <c r="V34" s="100">
        <f t="shared" si="65"/>
        <v>-5.9340074507716868E-2</v>
      </c>
      <c r="W34" s="102">
        <f t="shared" si="66"/>
        <v>-883</v>
      </c>
      <c r="X34" s="73">
        <f t="shared" si="67"/>
        <v>-0.23496540713145289</v>
      </c>
    </row>
    <row r="35" spans="2:30" x14ac:dyDescent="0.25">
      <c r="B35" s="8">
        <v>31</v>
      </c>
      <c r="C35" s="16">
        <v>43922</v>
      </c>
      <c r="D35" s="36">
        <f t="shared" si="59"/>
        <v>4033</v>
      </c>
      <c r="E35" s="22">
        <f t="shared" si="60"/>
        <v>387</v>
      </c>
      <c r="F35" s="26">
        <f t="shared" ref="F35:F97" si="68">D35*(F$32/D$32)</f>
        <v>78.373048741637476</v>
      </c>
      <c r="G35" s="91">
        <f t="shared" si="2"/>
        <v>1.493980920163334E-3</v>
      </c>
      <c r="H35" s="58">
        <f t="shared" si="7"/>
        <v>1.0757535342758069</v>
      </c>
      <c r="I35" s="36">
        <f t="shared" si="61"/>
        <v>2607</v>
      </c>
      <c r="J35" s="13">
        <f t="shared" si="62"/>
        <v>3819</v>
      </c>
      <c r="K35" s="23">
        <f t="shared" si="63"/>
        <v>387</v>
      </c>
      <c r="L35" s="36">
        <f t="shared" si="47"/>
        <v>-380</v>
      </c>
      <c r="M35" s="13">
        <f t="shared" si="19"/>
        <v>284</v>
      </c>
      <c r="N35" s="23">
        <f t="shared" si="48"/>
        <v>101</v>
      </c>
      <c r="P35" s="71">
        <f t="shared" si="52"/>
        <v>2.1555378861002543E-5</v>
      </c>
      <c r="Q35" s="70">
        <f t="shared" si="53"/>
        <v>0.61847392743921081</v>
      </c>
      <c r="R35" s="70">
        <f t="shared" si="54"/>
        <v>-2676.4923842557682</v>
      </c>
      <c r="S35" s="11">
        <f t="shared" si="55"/>
        <v>3819</v>
      </c>
      <c r="T35" s="128">
        <v>4058</v>
      </c>
      <c r="U35" s="14">
        <f t="shared" si="64"/>
        <v>-239</v>
      </c>
      <c r="V35" s="101">
        <f t="shared" si="65"/>
        <v>-5.8896007885657957E-2</v>
      </c>
      <c r="W35" s="14">
        <f t="shared" si="66"/>
        <v>-1122</v>
      </c>
      <c r="X35" s="74">
        <f t="shared" si="67"/>
        <v>-0.27649088220798423</v>
      </c>
    </row>
    <row r="36" spans="2:30" x14ac:dyDescent="0.25">
      <c r="B36" s="7">
        <v>32</v>
      </c>
      <c r="C36" s="17">
        <v>43923</v>
      </c>
      <c r="D36" s="35">
        <f t="shared" si="59"/>
        <v>4291</v>
      </c>
      <c r="E36" s="4">
        <f t="shared" si="60"/>
        <v>521</v>
      </c>
      <c r="F36" s="24">
        <f t="shared" si="68"/>
        <v>83.386747371774462</v>
      </c>
      <c r="G36" s="92">
        <f t="shared" ref="G36:G67" si="69">D36/U$3</f>
        <v>1.5895542098737581E-3</v>
      </c>
      <c r="H36" s="56">
        <f t="shared" si="7"/>
        <v>1.0639722291098437</v>
      </c>
      <c r="I36" s="35">
        <f t="shared" si="61"/>
        <v>2220</v>
      </c>
      <c r="J36" s="25">
        <f t="shared" si="62"/>
        <v>4077</v>
      </c>
      <c r="K36" s="24">
        <f t="shared" si="63"/>
        <v>521</v>
      </c>
      <c r="L36" s="35">
        <f t="shared" si="47"/>
        <v>-387</v>
      </c>
      <c r="M36" s="25">
        <f t="shared" si="19"/>
        <v>258</v>
      </c>
      <c r="N36" s="24">
        <f t="shared" si="48"/>
        <v>134</v>
      </c>
      <c r="P36" s="39">
        <f t="shared" si="52"/>
        <v>2.1555378861002543E-5</v>
      </c>
      <c r="Q36" s="38">
        <f t="shared" si="53"/>
        <v>0.62125453090462557</v>
      </c>
      <c r="R36" s="38">
        <f t="shared" si="54"/>
        <v>-2891.5203438395415</v>
      </c>
      <c r="S36" s="12">
        <f t="shared" si="55"/>
        <v>4077</v>
      </c>
      <c r="T36" s="131">
        <v>4379</v>
      </c>
      <c r="U36" s="102">
        <f t="shared" si="64"/>
        <v>-302</v>
      </c>
      <c r="V36" s="100">
        <f t="shared" si="65"/>
        <v>-6.8965517241379309E-2</v>
      </c>
      <c r="W36" s="102">
        <f t="shared" ref="W36" si="70">W35+U36</f>
        <v>-1424</v>
      </c>
      <c r="X36" s="73">
        <f t="shared" ref="X36" si="71">W36/T36</f>
        <v>-0.32518839917789449</v>
      </c>
    </row>
    <row r="37" spans="2:30" x14ac:dyDescent="0.25">
      <c r="B37" s="8">
        <v>33</v>
      </c>
      <c r="C37" s="16">
        <v>43924</v>
      </c>
      <c r="D37" s="36">
        <f t="shared" si="59"/>
        <v>4515</v>
      </c>
      <c r="E37" s="22">
        <f t="shared" si="60"/>
        <v>699</v>
      </c>
      <c r="F37" s="26">
        <f t="shared" si="68"/>
        <v>87.739726027397268</v>
      </c>
      <c r="G37" s="91">
        <f t="shared" si="69"/>
        <v>1.6725325699324207E-3</v>
      </c>
      <c r="H37" s="58">
        <f t="shared" si="7"/>
        <v>1.0522022838499185</v>
      </c>
      <c r="I37" s="36">
        <f t="shared" si="61"/>
        <v>1824</v>
      </c>
      <c r="J37" s="13">
        <f t="shared" si="62"/>
        <v>4301</v>
      </c>
      <c r="K37" s="23">
        <f t="shared" si="63"/>
        <v>699</v>
      </c>
      <c r="L37" s="36">
        <f t="shared" si="47"/>
        <v>-396</v>
      </c>
      <c r="M37" s="13">
        <f t="shared" si="19"/>
        <v>224</v>
      </c>
      <c r="N37" s="23">
        <f t="shared" si="48"/>
        <v>178</v>
      </c>
      <c r="P37" s="71">
        <f t="shared" si="52"/>
        <v>2.1555378861002543E-5</v>
      </c>
      <c r="Q37" s="70">
        <f t="shared" si="53"/>
        <v>0.62497894352353378</v>
      </c>
      <c r="R37" s="70">
        <f t="shared" si="54"/>
        <v>-3086.8626451515611</v>
      </c>
      <c r="S37" s="11">
        <f t="shared" si="55"/>
        <v>4301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59"/>
        <v>4696</v>
      </c>
      <c r="E38" s="4">
        <f t="shared" si="60"/>
        <v>934</v>
      </c>
      <c r="F38" s="24">
        <f t="shared" si="68"/>
        <v>91.257088244663919</v>
      </c>
      <c r="G38" s="92">
        <f t="shared" si="69"/>
        <v>1.7395820483726795E-3</v>
      </c>
      <c r="H38" s="56">
        <f t="shared" si="7"/>
        <v>1.0400885935769657</v>
      </c>
      <c r="I38" s="35">
        <f t="shared" si="61"/>
        <v>1414</v>
      </c>
      <c r="J38" s="25">
        <f t="shared" si="62"/>
        <v>4482</v>
      </c>
      <c r="K38" s="24">
        <f t="shared" si="63"/>
        <v>934</v>
      </c>
      <c r="L38" s="35">
        <f t="shared" si="47"/>
        <v>-410</v>
      </c>
      <c r="M38" s="25">
        <f t="shared" si="19"/>
        <v>181</v>
      </c>
      <c r="N38" s="24">
        <f t="shared" si="48"/>
        <v>235</v>
      </c>
      <c r="P38" s="39">
        <f t="shared" si="52"/>
        <v>2.1555378861002543E-5</v>
      </c>
      <c r="Q38" s="38">
        <f t="shared" si="53"/>
        <v>0.62994016343713555</v>
      </c>
      <c r="R38" s="38">
        <f t="shared" si="54"/>
        <v>-3256.4621625697482</v>
      </c>
      <c r="S38" s="12">
        <f t="shared" si="55"/>
        <v>4482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59"/>
        <v>4825</v>
      </c>
      <c r="E39" s="22">
        <f t="shared" si="60"/>
        <v>1245</v>
      </c>
      <c r="F39" s="26">
        <f t="shared" si="68"/>
        <v>93.763937559732412</v>
      </c>
      <c r="G39" s="91">
        <f t="shared" si="69"/>
        <v>1.7873686932278914E-3</v>
      </c>
      <c r="H39" s="58">
        <f t="shared" si="7"/>
        <v>1.0274701873935264</v>
      </c>
      <c r="I39" s="18">
        <f t="shared" si="61"/>
        <v>979</v>
      </c>
      <c r="J39" s="22">
        <f t="shared" si="62"/>
        <v>4611</v>
      </c>
      <c r="K39" s="26">
        <f t="shared" si="63"/>
        <v>1245</v>
      </c>
      <c r="L39" s="18">
        <f t="shared" si="47"/>
        <v>-435</v>
      </c>
      <c r="M39" s="22">
        <f t="shared" si="19"/>
        <v>129</v>
      </c>
      <c r="N39" s="26">
        <f t="shared" si="48"/>
        <v>311</v>
      </c>
      <c r="P39" s="71">
        <f t="shared" si="52"/>
        <v>2.1555378861002543E-5</v>
      </c>
      <c r="Q39" s="70">
        <f t="shared" si="53"/>
        <v>0.63653159916131719</v>
      </c>
      <c r="R39" s="70">
        <f t="shared" si="54"/>
        <v>-3393.5046297692656</v>
      </c>
      <c r="S39" s="11">
        <f t="shared" si="55"/>
        <v>4611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59"/>
        <v>4892</v>
      </c>
      <c r="E40" s="4">
        <f t="shared" si="60"/>
        <v>1656</v>
      </c>
      <c r="F40" s="24">
        <f t="shared" si="68"/>
        <v>95.065944568333876</v>
      </c>
      <c r="G40" s="92">
        <f t="shared" si="69"/>
        <v>1.8121881134240095E-3</v>
      </c>
      <c r="H40" s="56">
        <f t="shared" ref="H40:H71" si="72">D40/D39</f>
        <v>1.0138860103626943</v>
      </c>
      <c r="I40" s="35">
        <f t="shared" si="61"/>
        <v>505</v>
      </c>
      <c r="J40" s="25">
        <f t="shared" si="62"/>
        <v>4678</v>
      </c>
      <c r="K40" s="24">
        <f t="shared" si="63"/>
        <v>1656</v>
      </c>
      <c r="L40" s="35">
        <f t="shared" si="47"/>
        <v>-474</v>
      </c>
      <c r="M40" s="25">
        <f t="shared" si="19"/>
        <v>67</v>
      </c>
      <c r="N40" s="24">
        <f t="shared" si="48"/>
        <v>411</v>
      </c>
      <c r="P40" s="39">
        <f t="shared" si="52"/>
        <v>2.1555378861002543E-5</v>
      </c>
      <c r="Q40" s="38">
        <f t="shared" si="53"/>
        <v>0.64531826087623645</v>
      </c>
      <c r="R40" s="38">
        <f t="shared" si="54"/>
        <v>-3491.1757804252752</v>
      </c>
      <c r="S40" s="12">
        <f t="shared" si="55"/>
        <v>4678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59"/>
        <v>4892</v>
      </c>
      <c r="E41" s="22">
        <f t="shared" si="60"/>
        <v>2199</v>
      </c>
      <c r="F41" s="26">
        <f t="shared" si="68"/>
        <v>95.065944568333876</v>
      </c>
      <c r="G41" s="91">
        <f t="shared" si="69"/>
        <v>1.8121881134240095E-3</v>
      </c>
      <c r="H41" s="58">
        <f t="shared" si="72"/>
        <v>1</v>
      </c>
      <c r="I41" s="18">
        <f t="shared" si="61"/>
        <v>-31</v>
      </c>
      <c r="J41" s="22">
        <f t="shared" si="62"/>
        <v>4674</v>
      </c>
      <c r="K41" s="26">
        <f t="shared" si="63"/>
        <v>2199</v>
      </c>
      <c r="L41" s="18">
        <f t="shared" si="47"/>
        <v>-536</v>
      </c>
      <c r="M41" s="22">
        <f t="shared" si="19"/>
        <v>-4</v>
      </c>
      <c r="N41" s="26">
        <f t="shared" si="48"/>
        <v>543</v>
      </c>
      <c r="P41" s="71">
        <f t="shared" si="52"/>
        <v>2.1555378861002543E-5</v>
      </c>
      <c r="Q41" s="70">
        <f t="shared" si="53"/>
        <v>0.65698655523897975</v>
      </c>
      <c r="R41" s="70">
        <f t="shared" si="54"/>
        <v>-3541.9042075101793</v>
      </c>
      <c r="S41" s="11">
        <f t="shared" si="55"/>
        <v>4674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59"/>
        <v>4892</v>
      </c>
      <c r="E42" s="4">
        <f t="shared" si="60"/>
        <v>2916</v>
      </c>
      <c r="F42" s="24">
        <f t="shared" si="68"/>
        <v>95.065944568333876</v>
      </c>
      <c r="G42" s="92">
        <f t="shared" si="69"/>
        <v>1.8121881134240095E-3</v>
      </c>
      <c r="H42" s="56">
        <f t="shared" si="72"/>
        <v>1</v>
      </c>
      <c r="I42" s="35">
        <f t="shared" si="61"/>
        <v>-660</v>
      </c>
      <c r="J42" s="25">
        <f t="shared" si="62"/>
        <v>4587</v>
      </c>
      <c r="K42" s="24">
        <f t="shared" si="63"/>
        <v>2916</v>
      </c>
      <c r="L42" s="35">
        <f t="shared" si="47"/>
        <v>-629</v>
      </c>
      <c r="M42" s="25">
        <f t="shared" si="19"/>
        <v>-87</v>
      </c>
      <c r="N42" s="24">
        <f t="shared" si="48"/>
        <v>717</v>
      </c>
      <c r="P42" s="39">
        <f t="shared" si="52"/>
        <v>2.1555378861002543E-5</v>
      </c>
      <c r="Q42" s="38">
        <f t="shared" si="53"/>
        <v>0.67245169112566194</v>
      </c>
      <c r="R42" s="38">
        <f t="shared" si="54"/>
        <v>-3538.8756446991406</v>
      </c>
      <c r="S42" s="12">
        <f t="shared" si="55"/>
        <v>4587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59"/>
        <v>4892</v>
      </c>
      <c r="E43" s="22">
        <f t="shared" si="60"/>
        <v>3862</v>
      </c>
      <c r="F43" s="26">
        <f t="shared" si="68"/>
        <v>95.065944568333876</v>
      </c>
      <c r="G43" s="91">
        <f t="shared" si="69"/>
        <v>1.8121881134240095E-3</v>
      </c>
      <c r="H43" s="58">
        <f t="shared" si="72"/>
        <v>1</v>
      </c>
      <c r="I43" s="18">
        <f t="shared" si="61"/>
        <v>-1428</v>
      </c>
      <c r="J43" s="22">
        <f t="shared" si="62"/>
        <v>4407</v>
      </c>
      <c r="K43" s="26">
        <f t="shared" si="63"/>
        <v>3862</v>
      </c>
      <c r="L43" s="18">
        <f t="shared" si="47"/>
        <v>-768</v>
      </c>
      <c r="M43" s="22">
        <f t="shared" si="19"/>
        <v>-180</v>
      </c>
      <c r="N43" s="26">
        <f t="shared" si="48"/>
        <v>946</v>
      </c>
      <c r="P43" s="71">
        <f t="shared" si="52"/>
        <v>2.1555378861002543E-5</v>
      </c>
      <c r="Q43" s="70">
        <f t="shared" si="53"/>
        <v>0.69293648509614858</v>
      </c>
      <c r="R43" s="70">
        <f t="shared" si="54"/>
        <v>-3473.0044035590408</v>
      </c>
      <c r="S43" s="11">
        <f t="shared" si="55"/>
        <v>4407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59"/>
        <v>4892</v>
      </c>
      <c r="E44" s="4">
        <f t="shared" si="60"/>
        <v>5111</v>
      </c>
      <c r="F44" s="24">
        <f t="shared" si="68"/>
        <v>95.065944568333876</v>
      </c>
      <c r="G44" s="92">
        <f t="shared" si="69"/>
        <v>1.8121881134240095E-3</v>
      </c>
      <c r="H44" s="56">
        <f t="shared" si="72"/>
        <v>1</v>
      </c>
      <c r="I44" s="35">
        <f t="shared" si="61"/>
        <v>-2399</v>
      </c>
      <c r="J44" s="25">
        <f t="shared" si="62"/>
        <v>4124</v>
      </c>
      <c r="K44" s="24">
        <f t="shared" si="63"/>
        <v>5111</v>
      </c>
      <c r="L44" s="35">
        <f t="shared" si="47"/>
        <v>-971</v>
      </c>
      <c r="M44" s="25">
        <f t="shared" si="19"/>
        <v>-283</v>
      </c>
      <c r="N44" s="24">
        <f t="shared" si="48"/>
        <v>1249</v>
      </c>
      <c r="P44" s="39">
        <f t="shared" si="52"/>
        <v>2.1555378861002543E-5</v>
      </c>
      <c r="Q44" s="38">
        <f t="shared" si="53"/>
        <v>0.72003555731622704</v>
      </c>
      <c r="R44" s="38">
        <f t="shared" si="54"/>
        <v>-3336.7190770622833</v>
      </c>
      <c r="S44" s="12">
        <f t="shared" si="55"/>
        <v>4124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59"/>
        <v>4892</v>
      </c>
      <c r="E45" s="22">
        <f t="shared" si="60"/>
        <v>6760</v>
      </c>
      <c r="F45" s="26">
        <f t="shared" si="68"/>
        <v>95.065944568333876</v>
      </c>
      <c r="G45" s="91">
        <f t="shared" si="69"/>
        <v>1.8121881134240095E-3</v>
      </c>
      <c r="H45" s="58">
        <f t="shared" si="72"/>
        <v>1</v>
      </c>
      <c r="I45" s="36">
        <f t="shared" si="61"/>
        <v>-3666</v>
      </c>
      <c r="J45" s="13">
        <f t="shared" si="62"/>
        <v>3733</v>
      </c>
      <c r="K45" s="23">
        <f t="shared" si="63"/>
        <v>6760</v>
      </c>
      <c r="L45" s="36">
        <f t="shared" si="47"/>
        <v>-1267</v>
      </c>
      <c r="M45" s="13">
        <f t="shared" si="19"/>
        <v>-391</v>
      </c>
      <c r="N45" s="23">
        <f t="shared" si="48"/>
        <v>1649</v>
      </c>
      <c r="P45" s="71">
        <f t="shared" si="52"/>
        <v>2.1555378861002543E-5</v>
      </c>
      <c r="Q45" s="70">
        <f t="shared" si="53"/>
        <v>0.75586532831191322</v>
      </c>
      <c r="R45" s="70">
        <f t="shared" si="54"/>
        <v>-3122.4482581812699</v>
      </c>
      <c r="S45" s="11">
        <f t="shared" si="55"/>
        <v>3733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59"/>
        <v>4892</v>
      </c>
      <c r="E46" s="4">
        <f t="shared" si="60"/>
        <v>8936</v>
      </c>
      <c r="F46" s="24">
        <f t="shared" si="68"/>
        <v>95.065944568333876</v>
      </c>
      <c r="G46" s="92">
        <f t="shared" si="69"/>
        <v>1.8121881134240095E-3</v>
      </c>
      <c r="H46" s="56">
        <f t="shared" si="72"/>
        <v>1</v>
      </c>
      <c r="I46" s="35">
        <f t="shared" si="61"/>
        <v>-5362</v>
      </c>
      <c r="J46" s="25">
        <f t="shared" si="62"/>
        <v>3237</v>
      </c>
      <c r="K46" s="24">
        <f t="shared" si="63"/>
        <v>8936</v>
      </c>
      <c r="L46" s="35">
        <f t="shared" si="47"/>
        <v>-1696</v>
      </c>
      <c r="M46" s="25">
        <f t="shared" si="19"/>
        <v>-496</v>
      </c>
      <c r="N46" s="24">
        <f t="shared" si="48"/>
        <v>2176</v>
      </c>
      <c r="P46" s="39">
        <f t="shared" si="52"/>
        <v>2.1555378861002543E-5</v>
      </c>
      <c r="Q46" s="38">
        <f t="shared" si="53"/>
        <v>0.80322162989889512</v>
      </c>
      <c r="R46" s="38">
        <f t="shared" si="54"/>
        <v>-2826.4062434022017</v>
      </c>
      <c r="S46" s="12">
        <f t="shared" si="55"/>
        <v>3237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59"/>
        <v>4892</v>
      </c>
      <c r="E47" s="22">
        <f t="shared" si="60"/>
        <v>11809</v>
      </c>
      <c r="F47" s="26">
        <f t="shared" si="68"/>
        <v>95.065944568333876</v>
      </c>
      <c r="G47" s="91">
        <f t="shared" si="69"/>
        <v>1.8121881134240095E-3</v>
      </c>
      <c r="H47" s="58">
        <f t="shared" si="72"/>
        <v>1</v>
      </c>
      <c r="I47" s="36">
        <f t="shared" si="61"/>
        <v>-7676</v>
      </c>
      <c r="J47" s="13">
        <f t="shared" si="62"/>
        <v>2655</v>
      </c>
      <c r="K47" s="23">
        <f t="shared" si="63"/>
        <v>11809</v>
      </c>
      <c r="L47" s="36">
        <f t="shared" si="47"/>
        <v>-2314</v>
      </c>
      <c r="M47" s="13">
        <f t="shared" si="19"/>
        <v>-582</v>
      </c>
      <c r="N47" s="23">
        <f t="shared" si="48"/>
        <v>2873</v>
      </c>
      <c r="P47" s="71">
        <f t="shared" si="52"/>
        <v>2.1555378861002543E-5</v>
      </c>
      <c r="Q47" s="70">
        <f t="shared" si="53"/>
        <v>0.86580151203414801</v>
      </c>
      <c r="R47" s="70">
        <f t="shared" si="54"/>
        <v>-2450.8644548333586</v>
      </c>
      <c r="S47" s="11">
        <f t="shared" si="55"/>
        <v>2655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59"/>
        <v>4892</v>
      </c>
      <c r="E48" s="4">
        <f t="shared" si="60"/>
        <v>15602</v>
      </c>
      <c r="F48" s="24">
        <f t="shared" si="68"/>
        <v>95.065944568333876</v>
      </c>
      <c r="G48" s="92">
        <f t="shared" si="69"/>
        <v>1.8121881134240095E-3</v>
      </c>
      <c r="H48" s="56">
        <f t="shared" si="72"/>
        <v>1</v>
      </c>
      <c r="I48" s="35">
        <f t="shared" si="61"/>
        <v>-10873</v>
      </c>
      <c r="J48" s="25">
        <f t="shared" si="62"/>
        <v>2026</v>
      </c>
      <c r="K48" s="24">
        <f t="shared" si="63"/>
        <v>15602</v>
      </c>
      <c r="L48" s="35">
        <f t="shared" si="47"/>
        <v>-3197</v>
      </c>
      <c r="M48" s="25">
        <f t="shared" si="19"/>
        <v>-629</v>
      </c>
      <c r="N48" s="24">
        <f t="shared" si="48"/>
        <v>3793</v>
      </c>
      <c r="P48" s="39">
        <f t="shared" si="52"/>
        <v>2.1555378861002543E-5</v>
      </c>
      <c r="Q48" s="38">
        <f t="shared" si="53"/>
        <v>0.94846702187203302</v>
      </c>
      <c r="R48" s="38">
        <f t="shared" si="54"/>
        <v>-2010.2085658271753</v>
      </c>
      <c r="S48" s="12">
        <f t="shared" si="55"/>
        <v>2026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59"/>
        <v>4892</v>
      </c>
      <c r="E49" s="22">
        <f t="shared" si="60"/>
        <v>20610</v>
      </c>
      <c r="F49" s="26">
        <f t="shared" si="68"/>
        <v>95.065944568333876</v>
      </c>
      <c r="G49" s="91">
        <f t="shared" si="69"/>
        <v>1.8121881134240095E-3</v>
      </c>
      <c r="H49" s="58">
        <f t="shared" si="72"/>
        <v>1</v>
      </c>
      <c r="I49" s="18">
        <f t="shared" si="61"/>
        <v>-15311</v>
      </c>
      <c r="J49" s="22">
        <f t="shared" si="62"/>
        <v>1409</v>
      </c>
      <c r="K49" s="26">
        <f t="shared" si="63"/>
        <v>20610</v>
      </c>
      <c r="L49" s="18">
        <f t="shared" si="47"/>
        <v>-4438</v>
      </c>
      <c r="M49" s="22">
        <f t="shared" si="19"/>
        <v>-617</v>
      </c>
      <c r="N49" s="26">
        <f t="shared" si="48"/>
        <v>5008</v>
      </c>
      <c r="P49" s="71">
        <f t="shared" ref="P49:P80" si="73">Y$4*((1+W$4-X$4)*(1+W$4+Z$4)-X$4)</f>
        <v>2.1555378861002543E-5</v>
      </c>
      <c r="Q49" s="70">
        <f t="shared" ref="Q49:Q80" si="74">(1+W$4-X$4)*(1+W$4+Z$4)-Y$4*((Z$4*K48)+((I48+J48)*(1+W$4+Z$4)))</f>
        <v>1.0576608359978699</v>
      </c>
      <c r="R49" s="70">
        <f t="shared" ref="R49:R80" si="75">-J48*(1+W$4+Z$4)</f>
        <v>-1533.9670637912834</v>
      </c>
      <c r="S49" s="11">
        <f t="shared" si="55"/>
        <v>1409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59"/>
        <v>4892</v>
      </c>
      <c r="E50" s="4">
        <f t="shared" si="60"/>
        <v>27223</v>
      </c>
      <c r="F50" s="24">
        <f t="shared" si="68"/>
        <v>95.065944568333876</v>
      </c>
      <c r="G50" s="92">
        <f t="shared" si="69"/>
        <v>1.8121881134240095E-3</v>
      </c>
      <c r="H50" s="56">
        <f t="shared" si="72"/>
        <v>1</v>
      </c>
      <c r="I50" s="35">
        <f t="shared" si="61"/>
        <v>-21451</v>
      </c>
      <c r="J50" s="25">
        <f t="shared" si="62"/>
        <v>873</v>
      </c>
      <c r="K50" s="24">
        <f t="shared" si="63"/>
        <v>27223</v>
      </c>
      <c r="L50" s="35">
        <f t="shared" si="47"/>
        <v>-6140</v>
      </c>
      <c r="M50" s="25">
        <f t="shared" si="19"/>
        <v>-536</v>
      </c>
      <c r="N50" s="24">
        <f t="shared" si="48"/>
        <v>6613</v>
      </c>
      <c r="P50" s="39">
        <f t="shared" si="73"/>
        <v>2.1555378861002543E-5</v>
      </c>
      <c r="Q50" s="38">
        <f t="shared" si="74"/>
        <v>1.2019064558782027</v>
      </c>
      <c r="R50" s="38">
        <f t="shared" si="75"/>
        <v>-1066.8112501885084</v>
      </c>
      <c r="S50" s="12">
        <f t="shared" si="55"/>
        <v>873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59"/>
        <v>4892</v>
      </c>
      <c r="E51" s="22">
        <f t="shared" si="60"/>
        <v>35956</v>
      </c>
      <c r="F51" s="26">
        <f t="shared" si="68"/>
        <v>95.065944568333876</v>
      </c>
      <c r="G51" s="91">
        <f t="shared" si="69"/>
        <v>1.8121881134240095E-3</v>
      </c>
      <c r="H51" s="58">
        <f t="shared" si="72"/>
        <v>1</v>
      </c>
      <c r="I51" s="18">
        <f t="shared" si="61"/>
        <v>-29865</v>
      </c>
      <c r="J51" s="22">
        <f t="shared" si="62"/>
        <v>471</v>
      </c>
      <c r="K51" s="26">
        <f t="shared" si="63"/>
        <v>35956</v>
      </c>
      <c r="L51" s="18">
        <f t="shared" si="47"/>
        <v>-8414</v>
      </c>
      <c r="M51" s="22">
        <f t="shared" si="19"/>
        <v>-402</v>
      </c>
      <c r="N51" s="26">
        <f t="shared" si="48"/>
        <v>8733</v>
      </c>
      <c r="P51" s="71">
        <f t="shared" si="73"/>
        <v>2.1555378861002543E-5</v>
      </c>
      <c r="Q51" s="70">
        <f t="shared" si="74"/>
        <v>1.3924011995106116</v>
      </c>
      <c r="R51" s="70">
        <f t="shared" si="75"/>
        <v>-660.98383350927463</v>
      </c>
      <c r="S51" s="11">
        <f t="shared" si="55"/>
        <v>471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59"/>
        <v>4892</v>
      </c>
      <c r="E52" s="4">
        <f t="shared" si="60"/>
        <v>47489</v>
      </c>
      <c r="F52" s="24">
        <f t="shared" si="68"/>
        <v>95.065944568333876</v>
      </c>
      <c r="G52" s="92">
        <f t="shared" si="69"/>
        <v>1.8121881134240095E-3</v>
      </c>
      <c r="H52" s="56">
        <f t="shared" si="72"/>
        <v>1</v>
      </c>
      <c r="I52" s="35">
        <f t="shared" si="61"/>
        <v>-41253</v>
      </c>
      <c r="J52" s="4">
        <f t="shared" si="62"/>
        <v>216</v>
      </c>
      <c r="K52" s="24">
        <f t="shared" si="63"/>
        <v>47489</v>
      </c>
      <c r="L52" s="35">
        <f t="shared" si="47"/>
        <v>-11388</v>
      </c>
      <c r="M52" s="4">
        <f t="shared" si="19"/>
        <v>-255</v>
      </c>
      <c r="N52" s="24">
        <f t="shared" si="48"/>
        <v>11533</v>
      </c>
      <c r="P52" s="39">
        <f t="shared" si="73"/>
        <v>2.1555378861002543E-5</v>
      </c>
      <c r="Q52" s="38">
        <f t="shared" si="74"/>
        <v>1.6439606293849307</v>
      </c>
      <c r="R52" s="38">
        <f t="shared" si="75"/>
        <v>-356.61327099984919</v>
      </c>
      <c r="S52" s="12">
        <f t="shared" si="55"/>
        <v>216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59"/>
        <v>4892</v>
      </c>
      <c r="E53" s="3">
        <f t="shared" si="60"/>
        <v>62721</v>
      </c>
      <c r="F53" s="23">
        <f t="shared" si="68"/>
        <v>95.065944568333876</v>
      </c>
      <c r="G53" s="91">
        <f t="shared" si="69"/>
        <v>1.8121881134240095E-3</v>
      </c>
      <c r="H53" s="55">
        <f t="shared" si="72"/>
        <v>1</v>
      </c>
      <c r="I53" s="8">
        <f t="shared" si="61"/>
        <v>-56497</v>
      </c>
      <c r="J53" s="3">
        <f t="shared" si="62"/>
        <v>82</v>
      </c>
      <c r="K53" s="37">
        <f t="shared" si="63"/>
        <v>62721</v>
      </c>
      <c r="L53" s="8">
        <f t="shared" si="47"/>
        <v>-15244</v>
      </c>
      <c r="M53" s="3">
        <f t="shared" si="19"/>
        <v>-134</v>
      </c>
      <c r="N53" s="37">
        <f t="shared" si="48"/>
        <v>15232</v>
      </c>
      <c r="P53" s="71">
        <f t="shared" si="73"/>
        <v>2.1555378861002543E-5</v>
      </c>
      <c r="Q53" s="70">
        <f t="shared" si="74"/>
        <v>1.9761841684883561</v>
      </c>
      <c r="R53" s="70">
        <f t="shared" si="75"/>
        <v>-163.5423917961092</v>
      </c>
      <c r="S53" s="11">
        <f t="shared" si="55"/>
        <v>82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59"/>
        <v>4892</v>
      </c>
      <c r="E54" s="2">
        <f t="shared" si="60"/>
        <v>82839</v>
      </c>
      <c r="F54" s="24">
        <f t="shared" si="68"/>
        <v>95.065944568333876</v>
      </c>
      <c r="G54" s="92">
        <f t="shared" si="69"/>
        <v>1.8121881134240095E-3</v>
      </c>
      <c r="H54" s="56">
        <f t="shared" si="72"/>
        <v>1</v>
      </c>
      <c r="I54" s="7">
        <f t="shared" si="61"/>
        <v>-76751</v>
      </c>
      <c r="J54" s="2">
        <f t="shared" si="62"/>
        <v>25</v>
      </c>
      <c r="K54" s="34">
        <f t="shared" si="63"/>
        <v>82839</v>
      </c>
      <c r="L54" s="7">
        <f t="shared" si="47"/>
        <v>-20254</v>
      </c>
      <c r="M54" s="2">
        <f t="shared" si="19"/>
        <v>-57</v>
      </c>
      <c r="N54" s="34">
        <f t="shared" si="48"/>
        <v>20118</v>
      </c>
      <c r="P54" s="39">
        <f t="shared" si="73"/>
        <v>2.1555378861002543E-5</v>
      </c>
      <c r="Q54" s="38">
        <f t="shared" si="74"/>
        <v>2.4149779103739251</v>
      </c>
      <c r="R54" s="38">
        <f t="shared" si="75"/>
        <v>-62.085537626300706</v>
      </c>
      <c r="S54" s="12">
        <f t="shared" si="55"/>
        <v>25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59"/>
        <v>4892</v>
      </c>
      <c r="E55" s="3">
        <f t="shared" si="60"/>
        <v>109410</v>
      </c>
      <c r="F55" s="23">
        <f t="shared" si="68"/>
        <v>95.065944568333876</v>
      </c>
      <c r="G55" s="91">
        <f t="shared" si="69"/>
        <v>1.8121881134240095E-3</v>
      </c>
      <c r="H55" s="55">
        <f t="shared" si="72"/>
        <v>1</v>
      </c>
      <c r="I55" s="8">
        <f t="shared" si="61"/>
        <v>-103556</v>
      </c>
      <c r="J55" s="3">
        <f t="shared" si="62"/>
        <v>6</v>
      </c>
      <c r="K55" s="37">
        <f t="shared" si="63"/>
        <v>109410</v>
      </c>
      <c r="L55" s="8">
        <f t="shared" si="47"/>
        <v>-26805</v>
      </c>
      <c r="M55" s="3">
        <f t="shared" si="19"/>
        <v>-19</v>
      </c>
      <c r="N55" s="37">
        <f t="shared" si="48"/>
        <v>26571</v>
      </c>
      <c r="P55" s="71">
        <f t="shared" si="73"/>
        <v>2.1555378861002543E-5</v>
      </c>
      <c r="Q55" s="70">
        <f t="shared" si="74"/>
        <v>2.9945280382996375</v>
      </c>
      <c r="R55" s="70">
        <f t="shared" si="75"/>
        <v>-18.928517568994117</v>
      </c>
      <c r="S55" s="11">
        <f t="shared" si="55"/>
        <v>6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59"/>
        <v>4892</v>
      </c>
      <c r="E56" s="2">
        <f t="shared" si="60"/>
        <v>144504</v>
      </c>
      <c r="F56" s="24">
        <f t="shared" si="68"/>
        <v>95.065944568333876</v>
      </c>
      <c r="G56" s="92">
        <f t="shared" si="69"/>
        <v>1.8121881134240095E-3</v>
      </c>
      <c r="H56" s="56">
        <f t="shared" si="72"/>
        <v>1</v>
      </c>
      <c r="I56" s="7">
        <f t="shared" si="61"/>
        <v>-138978</v>
      </c>
      <c r="J56" s="2">
        <f t="shared" si="62"/>
        <v>1</v>
      </c>
      <c r="K56" s="34">
        <f t="shared" si="63"/>
        <v>144504</v>
      </c>
      <c r="L56" s="7">
        <f t="shared" si="47"/>
        <v>-35422</v>
      </c>
      <c r="M56" s="2">
        <f t="shared" si="19"/>
        <v>-5</v>
      </c>
      <c r="N56" s="34">
        <f t="shared" si="48"/>
        <v>35094</v>
      </c>
      <c r="P56" s="39">
        <f t="shared" si="73"/>
        <v>2.1555378861002543E-5</v>
      </c>
      <c r="Q56" s="38">
        <f t="shared" si="74"/>
        <v>3.7599320507472909</v>
      </c>
      <c r="R56" s="38">
        <f t="shared" si="75"/>
        <v>-4.5428442165585885</v>
      </c>
      <c r="S56" s="12">
        <f t="shared" si="55"/>
        <v>1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59"/>
        <v>4892</v>
      </c>
      <c r="E57" s="3">
        <f t="shared" si="60"/>
        <v>190854</v>
      </c>
      <c r="F57" s="23">
        <f t="shared" si="68"/>
        <v>95.065944568333876</v>
      </c>
      <c r="G57" s="91">
        <f t="shared" si="69"/>
        <v>1.8121881134240095E-3</v>
      </c>
      <c r="H57" s="55">
        <f t="shared" si="72"/>
        <v>1</v>
      </c>
      <c r="I57" s="8">
        <f t="shared" si="61"/>
        <v>-185767</v>
      </c>
      <c r="J57" s="3">
        <f t="shared" si="62"/>
        <v>0</v>
      </c>
      <c r="K57" s="37">
        <f t="shared" si="63"/>
        <v>190854</v>
      </c>
      <c r="L57" s="8">
        <f t="shared" si="47"/>
        <v>-46789</v>
      </c>
      <c r="M57" s="3">
        <f t="shared" ref="M57:M88" si="76">J57-J56</f>
        <v>-1</v>
      </c>
      <c r="N57" s="37">
        <f t="shared" si="48"/>
        <v>46350</v>
      </c>
      <c r="P57" s="71">
        <f t="shared" si="73"/>
        <v>2.1555378861002543E-5</v>
      </c>
      <c r="Q57" s="70">
        <f t="shared" si="74"/>
        <v>4.770824620089865</v>
      </c>
      <c r="R57" s="70">
        <f t="shared" si="75"/>
        <v>-0.75714070275976475</v>
      </c>
      <c r="S57" s="11">
        <f t="shared" si="55"/>
        <v>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59"/>
        <v>4892</v>
      </c>
      <c r="E58" s="2">
        <f t="shared" si="60"/>
        <v>252072</v>
      </c>
      <c r="F58" s="24">
        <f t="shared" si="68"/>
        <v>95.065944568333876</v>
      </c>
      <c r="G58" s="92">
        <f t="shared" si="69"/>
        <v>1.8121881134240095E-3</v>
      </c>
      <c r="H58" s="56">
        <f t="shared" si="72"/>
        <v>1</v>
      </c>
      <c r="I58" s="7">
        <f t="shared" si="61"/>
        <v>-247563</v>
      </c>
      <c r="J58" s="2">
        <f t="shared" si="62"/>
        <v>0</v>
      </c>
      <c r="K58" s="34">
        <f t="shared" si="63"/>
        <v>252072</v>
      </c>
      <c r="L58" s="7">
        <f t="shared" si="47"/>
        <v>-61796</v>
      </c>
      <c r="M58" s="2">
        <f t="shared" si="76"/>
        <v>0</v>
      </c>
      <c r="N58" s="34">
        <f t="shared" si="48"/>
        <v>61218</v>
      </c>
      <c r="P58" s="39">
        <f t="shared" si="73"/>
        <v>2.1555378861002543E-5</v>
      </c>
      <c r="Q58" s="38">
        <f t="shared" si="74"/>
        <v>6.1059536369720995</v>
      </c>
      <c r="R58" s="38">
        <f t="shared" si="75"/>
        <v>0</v>
      </c>
      <c r="S58" s="12">
        <f t="shared" si="55"/>
        <v>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77">D58+IF(M59&gt;0,M59,0)</f>
        <v>4892</v>
      </c>
      <c r="E59" s="3">
        <f t="shared" ref="E59:E90" si="78">E58+IF(N59&gt;0,N59,0)</f>
        <v>332926</v>
      </c>
      <c r="F59" s="23">
        <f t="shared" si="68"/>
        <v>95.065944568333876</v>
      </c>
      <c r="G59" s="91">
        <f t="shared" si="69"/>
        <v>1.8121881134240095E-3</v>
      </c>
      <c r="H59" s="55">
        <f t="shared" si="72"/>
        <v>1</v>
      </c>
      <c r="I59" s="8">
        <f t="shared" ref="I59:I90" si="79">INT((Z$4*K59+I58)/(1+Y$4*J59))</f>
        <v>-329181</v>
      </c>
      <c r="J59" s="3">
        <f t="shared" ref="J59:J90" si="80">S59</f>
        <v>0</v>
      </c>
      <c r="K59" s="37">
        <f t="shared" ref="K59:K90" si="81">INT((X$4*J59+K58)/(1+W$4+Z$4))</f>
        <v>332926</v>
      </c>
      <c r="L59" s="8">
        <f t="shared" ref="L59:L90" si="82">I59-I58</f>
        <v>-81618</v>
      </c>
      <c r="M59" s="3">
        <f t="shared" si="76"/>
        <v>0</v>
      </c>
      <c r="N59" s="37">
        <f t="shared" ref="N59:N90" si="83">K59-K58</f>
        <v>80854</v>
      </c>
      <c r="P59" s="71">
        <f t="shared" si="73"/>
        <v>2.1555378861002543E-5</v>
      </c>
      <c r="Q59" s="70">
        <f t="shared" si="74"/>
        <v>7.869293055494377</v>
      </c>
      <c r="R59" s="70">
        <f t="shared" si="75"/>
        <v>0</v>
      </c>
      <c r="S59" s="11">
        <f t="shared" si="55"/>
        <v>0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77"/>
        <v>4892</v>
      </c>
      <c r="E60" s="2">
        <f t="shared" si="78"/>
        <v>439714</v>
      </c>
      <c r="F60" s="24">
        <f t="shared" si="68"/>
        <v>95.065944568333876</v>
      </c>
      <c r="G60" s="92">
        <f t="shared" si="69"/>
        <v>1.8121881134240095E-3</v>
      </c>
      <c r="H60" s="56">
        <f t="shared" si="72"/>
        <v>1</v>
      </c>
      <c r="I60" s="7">
        <f t="shared" si="79"/>
        <v>-436978</v>
      </c>
      <c r="J60" s="2">
        <f t="shared" si="80"/>
        <v>0</v>
      </c>
      <c r="K60" s="34">
        <f t="shared" si="81"/>
        <v>439714</v>
      </c>
      <c r="L60" s="7">
        <f t="shared" si="82"/>
        <v>-107797</v>
      </c>
      <c r="M60" s="2">
        <f t="shared" si="76"/>
        <v>0</v>
      </c>
      <c r="N60" s="34">
        <f t="shared" si="83"/>
        <v>106788</v>
      </c>
      <c r="P60" s="39">
        <f t="shared" si="73"/>
        <v>2.1555378861002543E-5</v>
      </c>
      <c r="Q60" s="38">
        <f t="shared" si="74"/>
        <v>10.198246033876135</v>
      </c>
      <c r="R60" s="38">
        <f t="shared" si="75"/>
        <v>0</v>
      </c>
      <c r="S60" s="12">
        <f t="shared" si="55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77"/>
        <v>4892</v>
      </c>
      <c r="E61" s="3">
        <f t="shared" si="78"/>
        <v>580755</v>
      </c>
      <c r="F61" s="23">
        <f t="shared" si="68"/>
        <v>95.065944568333876</v>
      </c>
      <c r="G61" s="91">
        <f t="shared" si="69"/>
        <v>1.8121881134240095E-3</v>
      </c>
      <c r="H61" s="55">
        <f t="shared" si="72"/>
        <v>1</v>
      </c>
      <c r="I61" s="8">
        <f t="shared" si="79"/>
        <v>-579351</v>
      </c>
      <c r="J61" s="3">
        <f t="shared" si="80"/>
        <v>0</v>
      </c>
      <c r="K61" s="37">
        <f t="shared" si="81"/>
        <v>580755</v>
      </c>
      <c r="L61" s="8">
        <f t="shared" si="82"/>
        <v>-142373</v>
      </c>
      <c r="M61" s="3">
        <f t="shared" si="76"/>
        <v>0</v>
      </c>
      <c r="N61" s="37">
        <f t="shared" si="83"/>
        <v>141041</v>
      </c>
      <c r="P61" s="71">
        <f t="shared" si="73"/>
        <v>2.1555378861002543E-5</v>
      </c>
      <c r="Q61" s="70">
        <f t="shared" si="74"/>
        <v>13.274211808735664</v>
      </c>
      <c r="R61" s="70">
        <f t="shared" si="75"/>
        <v>0</v>
      </c>
      <c r="S61" s="11">
        <f t="shared" si="55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77"/>
        <v>4892</v>
      </c>
      <c r="E62" s="2">
        <f t="shared" si="78"/>
        <v>767037</v>
      </c>
      <c r="F62" s="24">
        <f t="shared" si="68"/>
        <v>95.065944568333876</v>
      </c>
      <c r="G62" s="92">
        <f t="shared" si="69"/>
        <v>1.8121881134240095E-3</v>
      </c>
      <c r="H62" s="56">
        <f t="shared" si="72"/>
        <v>1</v>
      </c>
      <c r="I62" s="7">
        <f t="shared" si="79"/>
        <v>-767392</v>
      </c>
      <c r="J62" s="2">
        <f t="shared" si="80"/>
        <v>0</v>
      </c>
      <c r="K62" s="34">
        <f t="shared" si="81"/>
        <v>767037</v>
      </c>
      <c r="L62" s="7">
        <f t="shared" si="82"/>
        <v>-188041</v>
      </c>
      <c r="M62" s="2">
        <f t="shared" si="76"/>
        <v>0</v>
      </c>
      <c r="N62" s="34">
        <f t="shared" si="83"/>
        <v>186282</v>
      </c>
      <c r="P62" s="39">
        <f t="shared" si="73"/>
        <v>2.1555378861002543E-5</v>
      </c>
      <c r="Q62" s="38">
        <f t="shared" si="74"/>
        <v>17.336801270562724</v>
      </c>
      <c r="R62" s="38">
        <f t="shared" si="75"/>
        <v>0</v>
      </c>
      <c r="S62" s="12">
        <f t="shared" si="55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77"/>
        <v>4892</v>
      </c>
      <c r="E63" s="3">
        <f t="shared" si="78"/>
        <v>1013070</v>
      </c>
      <c r="F63" s="23">
        <f t="shared" si="68"/>
        <v>95.065944568333876</v>
      </c>
      <c r="G63" s="91">
        <f t="shared" si="69"/>
        <v>1.8121881134240095E-3</v>
      </c>
      <c r="H63" s="55">
        <f t="shared" si="72"/>
        <v>1</v>
      </c>
      <c r="I63" s="8">
        <f t="shared" si="79"/>
        <v>-1015748</v>
      </c>
      <c r="J63" s="3">
        <f t="shared" si="80"/>
        <v>0</v>
      </c>
      <c r="K63" s="37">
        <f t="shared" si="81"/>
        <v>1013070</v>
      </c>
      <c r="L63" s="8">
        <f t="shared" si="82"/>
        <v>-248356</v>
      </c>
      <c r="M63" s="3">
        <f t="shared" si="76"/>
        <v>0</v>
      </c>
      <c r="N63" s="37">
        <f t="shared" si="83"/>
        <v>246033</v>
      </c>
      <c r="P63" s="71">
        <f t="shared" si="73"/>
        <v>2.1555378861002543E-5</v>
      </c>
      <c r="Q63" s="70">
        <f t="shared" si="74"/>
        <v>22.702521177829617</v>
      </c>
      <c r="R63" s="70">
        <f t="shared" si="75"/>
        <v>0</v>
      </c>
      <c r="S63" s="11">
        <f t="shared" si="55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77"/>
        <v>4892</v>
      </c>
      <c r="E64" s="2">
        <f t="shared" si="78"/>
        <v>1338020</v>
      </c>
      <c r="F64" s="24">
        <f t="shared" si="68"/>
        <v>95.065944568333876</v>
      </c>
      <c r="G64" s="92">
        <f t="shared" si="69"/>
        <v>1.8121881134240095E-3</v>
      </c>
      <c r="H64" s="56">
        <f t="shared" si="72"/>
        <v>1</v>
      </c>
      <c r="I64" s="7">
        <f t="shared" si="79"/>
        <v>-1343766</v>
      </c>
      <c r="J64" s="2">
        <f t="shared" si="80"/>
        <v>0</v>
      </c>
      <c r="K64" s="34">
        <f t="shared" si="81"/>
        <v>1338020</v>
      </c>
      <c r="L64" s="7">
        <f t="shared" si="82"/>
        <v>-328018</v>
      </c>
      <c r="M64" s="2">
        <f t="shared" si="76"/>
        <v>0</v>
      </c>
      <c r="N64" s="34">
        <f t="shared" si="83"/>
        <v>324950</v>
      </c>
      <c r="P64" s="39">
        <f t="shared" si="73"/>
        <v>2.1555378861002543E-5</v>
      </c>
      <c r="Q64" s="38">
        <f t="shared" si="74"/>
        <v>29.789321427964886</v>
      </c>
      <c r="R64" s="38">
        <f t="shared" si="75"/>
        <v>0</v>
      </c>
      <c r="S64" s="12">
        <f t="shared" si="55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77"/>
        <v>4892</v>
      </c>
      <c r="E65" s="3">
        <f t="shared" si="78"/>
        <v>1767201</v>
      </c>
      <c r="F65" s="23">
        <f t="shared" si="68"/>
        <v>95.065944568333876</v>
      </c>
      <c r="G65" s="91">
        <f t="shared" si="69"/>
        <v>1.8121881134240095E-3</v>
      </c>
      <c r="H65" s="55">
        <f t="shared" si="72"/>
        <v>1</v>
      </c>
      <c r="I65" s="8">
        <f t="shared" si="79"/>
        <v>-1776999</v>
      </c>
      <c r="J65" s="3">
        <f t="shared" si="80"/>
        <v>0</v>
      </c>
      <c r="K65" s="37">
        <f t="shared" si="81"/>
        <v>1767201</v>
      </c>
      <c r="L65" s="8">
        <f t="shared" si="82"/>
        <v>-433233</v>
      </c>
      <c r="M65" s="3">
        <f t="shared" si="76"/>
        <v>0</v>
      </c>
      <c r="N65" s="37">
        <f t="shared" si="83"/>
        <v>429181</v>
      </c>
      <c r="P65" s="71">
        <f t="shared" si="73"/>
        <v>2.1555378861002543E-5</v>
      </c>
      <c r="Q65" s="70">
        <f t="shared" si="74"/>
        <v>39.149265425910244</v>
      </c>
      <c r="R65" s="70">
        <f t="shared" si="75"/>
        <v>0</v>
      </c>
      <c r="S65" s="11">
        <f t="shared" si="55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77"/>
        <v>4892</v>
      </c>
      <c r="E66" s="2">
        <f t="shared" si="78"/>
        <v>2334045</v>
      </c>
      <c r="F66" s="24">
        <f t="shared" si="68"/>
        <v>95.065944568333876</v>
      </c>
      <c r="G66" s="92">
        <f t="shared" si="69"/>
        <v>1.8121881134240095E-3</v>
      </c>
      <c r="H66" s="56">
        <f t="shared" si="72"/>
        <v>1</v>
      </c>
      <c r="I66" s="7">
        <f t="shared" si="79"/>
        <v>-2349194</v>
      </c>
      <c r="J66" s="2">
        <f t="shared" si="80"/>
        <v>0</v>
      </c>
      <c r="K66" s="34">
        <f t="shared" si="81"/>
        <v>2334045</v>
      </c>
      <c r="L66" s="7">
        <f t="shared" si="82"/>
        <v>-572195</v>
      </c>
      <c r="M66" s="2">
        <f t="shared" si="76"/>
        <v>0</v>
      </c>
      <c r="N66" s="34">
        <f t="shared" si="83"/>
        <v>566844</v>
      </c>
      <c r="P66" s="39">
        <f t="shared" si="73"/>
        <v>2.1555378861002543E-5</v>
      </c>
      <c r="Q66" s="38">
        <f t="shared" si="74"/>
        <v>51.511504166708967</v>
      </c>
      <c r="R66" s="38">
        <f t="shared" si="75"/>
        <v>0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77"/>
        <v>4892</v>
      </c>
      <c r="E67" s="3">
        <f t="shared" si="78"/>
        <v>3082709</v>
      </c>
      <c r="F67" s="23">
        <f t="shared" si="68"/>
        <v>95.065944568333876</v>
      </c>
      <c r="G67" s="91">
        <f t="shared" si="69"/>
        <v>1.8121881134240095E-3</v>
      </c>
      <c r="H67" s="55">
        <f t="shared" si="72"/>
        <v>1</v>
      </c>
      <c r="I67" s="8">
        <f t="shared" si="79"/>
        <v>-3104925</v>
      </c>
      <c r="J67" s="3">
        <f t="shared" si="80"/>
        <v>0</v>
      </c>
      <c r="K67" s="37">
        <f t="shared" si="81"/>
        <v>3082709</v>
      </c>
      <c r="L67" s="8">
        <f t="shared" si="82"/>
        <v>-755731</v>
      </c>
      <c r="M67" s="3">
        <f t="shared" si="76"/>
        <v>0</v>
      </c>
      <c r="N67" s="37">
        <f t="shared" si="83"/>
        <v>748664</v>
      </c>
      <c r="P67" s="71">
        <f t="shared" si="73"/>
        <v>2.1555378861002543E-5</v>
      </c>
      <c r="Q67" s="70">
        <f t="shared" si="74"/>
        <v>67.839007670321024</v>
      </c>
      <c r="R67" s="70">
        <f t="shared" si="75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77"/>
        <v>4892</v>
      </c>
      <c r="E68" s="2">
        <f t="shared" si="78"/>
        <v>4071514</v>
      </c>
      <c r="F68" s="24">
        <f t="shared" si="68"/>
        <v>95.065944568333876</v>
      </c>
      <c r="G68" s="92">
        <f t="shared" ref="G68:G99" si="84">D68/U$3</f>
        <v>1.8121881134240095E-3</v>
      </c>
      <c r="H68" s="56">
        <f t="shared" si="72"/>
        <v>1</v>
      </c>
      <c r="I68" s="7">
        <f t="shared" si="79"/>
        <v>-4103064</v>
      </c>
      <c r="J68" s="2">
        <f t="shared" si="80"/>
        <v>0</v>
      </c>
      <c r="K68" s="34">
        <f t="shared" si="81"/>
        <v>4071514</v>
      </c>
      <c r="L68" s="7">
        <f t="shared" si="82"/>
        <v>-998139</v>
      </c>
      <c r="M68" s="2">
        <f t="shared" si="76"/>
        <v>0</v>
      </c>
      <c r="N68" s="34">
        <f t="shared" si="83"/>
        <v>988805</v>
      </c>
      <c r="P68" s="39">
        <f t="shared" si="73"/>
        <v>2.1555378861002543E-5</v>
      </c>
      <c r="Q68" s="38">
        <f t="shared" si="74"/>
        <v>89.403687632408207</v>
      </c>
      <c r="R68" s="38">
        <f t="shared" si="75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77"/>
        <v>4892</v>
      </c>
      <c r="E69" s="3">
        <f t="shared" si="78"/>
        <v>5377486</v>
      </c>
      <c r="F69" s="23">
        <f t="shared" si="68"/>
        <v>95.065944568333876</v>
      </c>
      <c r="G69" s="91">
        <f t="shared" si="84"/>
        <v>1.8121881134240095E-3</v>
      </c>
      <c r="H69" s="55">
        <f t="shared" si="72"/>
        <v>1</v>
      </c>
      <c r="I69" s="8">
        <f t="shared" si="79"/>
        <v>-5421364</v>
      </c>
      <c r="J69" s="3">
        <f t="shared" si="80"/>
        <v>0</v>
      </c>
      <c r="K69" s="37">
        <f t="shared" si="81"/>
        <v>5377486</v>
      </c>
      <c r="L69" s="8">
        <f t="shared" si="82"/>
        <v>-1318300</v>
      </c>
      <c r="M69" s="3">
        <f t="shared" si="76"/>
        <v>0</v>
      </c>
      <c r="N69" s="37">
        <f t="shared" si="83"/>
        <v>1305972</v>
      </c>
      <c r="P69" s="71">
        <f t="shared" si="73"/>
        <v>2.1555378861002543E-5</v>
      </c>
      <c r="Q69" s="70">
        <f t="shared" si="74"/>
        <v>117.88544513535797</v>
      </c>
      <c r="R69" s="70">
        <f t="shared" si="75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77"/>
        <v>4892</v>
      </c>
      <c r="E70" s="2">
        <f t="shared" si="78"/>
        <v>7102360</v>
      </c>
      <c r="F70" s="24">
        <f t="shared" si="68"/>
        <v>95.065944568333876</v>
      </c>
      <c r="G70" s="92">
        <f t="shared" si="84"/>
        <v>1.8121881134240095E-3</v>
      </c>
      <c r="H70" s="56">
        <f t="shared" si="72"/>
        <v>1</v>
      </c>
      <c r="I70" s="7">
        <f t="shared" si="79"/>
        <v>-7162519</v>
      </c>
      <c r="J70" s="2">
        <f t="shared" si="80"/>
        <v>0</v>
      </c>
      <c r="K70" s="34">
        <f t="shared" si="81"/>
        <v>7102360</v>
      </c>
      <c r="L70" s="7">
        <f t="shared" si="82"/>
        <v>-1741155</v>
      </c>
      <c r="M70" s="2">
        <f t="shared" si="76"/>
        <v>0</v>
      </c>
      <c r="N70" s="34">
        <f t="shared" si="83"/>
        <v>1724874</v>
      </c>
      <c r="P70" s="39">
        <f t="shared" si="73"/>
        <v>2.1555378861002543E-5</v>
      </c>
      <c r="Q70" s="38">
        <f t="shared" si="74"/>
        <v>155.50295191407815</v>
      </c>
      <c r="R70" s="38">
        <f t="shared" si="75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77"/>
        <v>4892</v>
      </c>
      <c r="E71" s="3">
        <f t="shared" si="78"/>
        <v>9380502</v>
      </c>
      <c r="F71" s="23">
        <f t="shared" si="68"/>
        <v>95.065944568333876</v>
      </c>
      <c r="G71" s="91">
        <f t="shared" si="84"/>
        <v>1.8121881134240095E-3</v>
      </c>
      <c r="H71" s="55">
        <f t="shared" si="72"/>
        <v>1</v>
      </c>
      <c r="I71" s="8">
        <f t="shared" si="79"/>
        <v>-9462164</v>
      </c>
      <c r="J71" s="3">
        <f t="shared" si="80"/>
        <v>0</v>
      </c>
      <c r="K71" s="37">
        <f t="shared" si="81"/>
        <v>9380502</v>
      </c>
      <c r="L71" s="8">
        <f t="shared" si="82"/>
        <v>-2299645</v>
      </c>
      <c r="M71" s="3">
        <f t="shared" si="76"/>
        <v>0</v>
      </c>
      <c r="N71" s="37">
        <f t="shared" si="83"/>
        <v>2278142</v>
      </c>
      <c r="P71" s="71">
        <f t="shared" si="73"/>
        <v>2.1555378861002543E-5</v>
      </c>
      <c r="Q71" s="70">
        <f t="shared" si="74"/>
        <v>205.18657629633594</v>
      </c>
      <c r="R71" s="70">
        <f t="shared" si="75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77"/>
        <v>4892</v>
      </c>
      <c r="E72" s="2">
        <f t="shared" si="78"/>
        <v>12389377</v>
      </c>
      <c r="F72" s="24">
        <f t="shared" si="68"/>
        <v>95.065944568333876</v>
      </c>
      <c r="G72" s="92">
        <f t="shared" si="84"/>
        <v>1.8121881134240095E-3</v>
      </c>
      <c r="H72" s="56">
        <f t="shared" ref="H72:H103" si="85">D72/D71</f>
        <v>1</v>
      </c>
      <c r="I72" s="7">
        <f t="shared" si="79"/>
        <v>-12499440</v>
      </c>
      <c r="J72" s="2">
        <f t="shared" si="80"/>
        <v>0</v>
      </c>
      <c r="K72" s="34">
        <f t="shared" si="81"/>
        <v>12389377</v>
      </c>
      <c r="L72" s="7">
        <f t="shared" si="82"/>
        <v>-3037276</v>
      </c>
      <c r="M72" s="2">
        <f t="shared" si="76"/>
        <v>0</v>
      </c>
      <c r="N72" s="34">
        <f t="shared" si="83"/>
        <v>3008875</v>
      </c>
      <c r="P72" s="39">
        <f t="shared" si="73"/>
        <v>2.1555378861002543E-5</v>
      </c>
      <c r="Q72" s="38">
        <f t="shared" si="74"/>
        <v>270.80663978312862</v>
      </c>
      <c r="R72" s="38">
        <f t="shared" si="75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77"/>
        <v>4892</v>
      </c>
      <c r="E73" s="3">
        <f t="shared" si="78"/>
        <v>16363374</v>
      </c>
      <c r="F73" s="23">
        <f t="shared" si="68"/>
        <v>95.065944568333876</v>
      </c>
      <c r="G73" s="91">
        <f t="shared" si="84"/>
        <v>1.8121881134240095E-3</v>
      </c>
      <c r="H73" s="55">
        <f t="shared" si="85"/>
        <v>1</v>
      </c>
      <c r="I73" s="8">
        <f t="shared" si="79"/>
        <v>-16510947</v>
      </c>
      <c r="J73" s="3">
        <f t="shared" si="80"/>
        <v>0</v>
      </c>
      <c r="K73" s="37">
        <f t="shared" si="81"/>
        <v>16363374</v>
      </c>
      <c r="L73" s="8">
        <f t="shared" si="82"/>
        <v>-4011507</v>
      </c>
      <c r="M73" s="3">
        <f t="shared" si="76"/>
        <v>0</v>
      </c>
      <c r="N73" s="37">
        <f t="shared" si="83"/>
        <v>3973997</v>
      </c>
      <c r="P73" s="71">
        <f t="shared" si="73"/>
        <v>2.1555378861002543E-5</v>
      </c>
      <c r="Q73" s="70">
        <f t="shared" si="74"/>
        <v>357.47490042854884</v>
      </c>
      <c r="R73" s="70">
        <f t="shared" si="75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77"/>
        <v>4892</v>
      </c>
      <c r="E74" s="2">
        <f t="shared" si="78"/>
        <v>21612064</v>
      </c>
      <c r="F74" s="24">
        <f t="shared" si="68"/>
        <v>95.065944568333876</v>
      </c>
      <c r="G74" s="92">
        <f t="shared" si="84"/>
        <v>1.8121881134240095E-3</v>
      </c>
      <c r="H74" s="56">
        <f t="shared" si="85"/>
        <v>1</v>
      </c>
      <c r="I74" s="7">
        <f t="shared" si="79"/>
        <v>-21809179</v>
      </c>
      <c r="J74" s="2">
        <f t="shared" si="80"/>
        <v>0</v>
      </c>
      <c r="K74" s="34">
        <f t="shared" si="81"/>
        <v>21612064</v>
      </c>
      <c r="L74" s="7">
        <f t="shared" si="82"/>
        <v>-5298232</v>
      </c>
      <c r="M74" s="2">
        <f t="shared" si="76"/>
        <v>0</v>
      </c>
      <c r="N74" s="34">
        <f t="shared" si="83"/>
        <v>5248690</v>
      </c>
      <c r="P74" s="39">
        <f t="shared" si="73"/>
        <v>2.1555378861002543E-5</v>
      </c>
      <c r="Q74" s="38">
        <f t="shared" si="74"/>
        <v>471.94271710301967</v>
      </c>
      <c r="R74" s="38">
        <f t="shared" si="75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77"/>
        <v>4892</v>
      </c>
      <c r="E75" s="3">
        <f t="shared" si="78"/>
        <v>28544316</v>
      </c>
      <c r="F75" s="23">
        <f t="shared" si="68"/>
        <v>95.065944568333876</v>
      </c>
      <c r="G75" s="91">
        <f t="shared" si="84"/>
        <v>1.8121881134240095E-3</v>
      </c>
      <c r="H75" s="55">
        <f t="shared" si="85"/>
        <v>1</v>
      </c>
      <c r="I75" s="8">
        <f t="shared" si="79"/>
        <v>-28806863</v>
      </c>
      <c r="J75" s="3">
        <f t="shared" si="80"/>
        <v>0</v>
      </c>
      <c r="K75" s="37">
        <f t="shared" si="81"/>
        <v>28544316</v>
      </c>
      <c r="L75" s="8">
        <f t="shared" si="82"/>
        <v>-6997684</v>
      </c>
      <c r="M75" s="3">
        <f t="shared" si="76"/>
        <v>0</v>
      </c>
      <c r="N75" s="37">
        <f t="shared" si="83"/>
        <v>6932252</v>
      </c>
      <c r="P75" s="71">
        <f t="shared" si="73"/>
        <v>2.1555378861002543E-5</v>
      </c>
      <c r="Q75" s="70">
        <f t="shared" si="74"/>
        <v>623.12705742673597</v>
      </c>
      <c r="R75" s="70">
        <f t="shared" si="75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77"/>
        <v>4892</v>
      </c>
      <c r="E76" s="2">
        <f t="shared" si="78"/>
        <v>37700147</v>
      </c>
      <c r="F76" s="24">
        <f t="shared" si="68"/>
        <v>95.065944568333876</v>
      </c>
      <c r="G76" s="92">
        <f t="shared" si="84"/>
        <v>1.8121881134240095E-3</v>
      </c>
      <c r="H76" s="56">
        <f t="shared" si="85"/>
        <v>1</v>
      </c>
      <c r="I76" s="7">
        <f t="shared" si="79"/>
        <v>-38049113</v>
      </c>
      <c r="J76" s="2">
        <f t="shared" si="80"/>
        <v>0</v>
      </c>
      <c r="K76" s="34">
        <f t="shared" si="81"/>
        <v>37700147</v>
      </c>
      <c r="L76" s="7">
        <f t="shared" si="82"/>
        <v>-9242250</v>
      </c>
      <c r="M76" s="2">
        <f t="shared" si="76"/>
        <v>0</v>
      </c>
      <c r="N76" s="34">
        <f t="shared" si="83"/>
        <v>9155831</v>
      </c>
      <c r="P76" s="39">
        <f t="shared" si="73"/>
        <v>2.1555378861002543E-5</v>
      </c>
      <c r="Q76" s="38">
        <f t="shared" si="74"/>
        <v>822.80503995384947</v>
      </c>
      <c r="R76" s="38">
        <f t="shared" si="75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77"/>
        <v>4892</v>
      </c>
      <c r="E77" s="3">
        <f t="shared" si="78"/>
        <v>49792788</v>
      </c>
      <c r="F77" s="23">
        <f t="shared" si="68"/>
        <v>95.065944568333876</v>
      </c>
      <c r="G77" s="91">
        <f t="shared" si="84"/>
        <v>1.8121881134240095E-3</v>
      </c>
      <c r="H77" s="55">
        <f t="shared" si="85"/>
        <v>1</v>
      </c>
      <c r="I77" s="8">
        <f t="shared" si="79"/>
        <v>-50255893</v>
      </c>
      <c r="J77" s="3">
        <f t="shared" si="80"/>
        <v>0</v>
      </c>
      <c r="K77" s="37">
        <f t="shared" si="81"/>
        <v>49792788</v>
      </c>
      <c r="L77" s="8">
        <f t="shared" si="82"/>
        <v>-12206780</v>
      </c>
      <c r="M77" s="3">
        <f t="shared" si="76"/>
        <v>0</v>
      </c>
      <c r="N77" s="37">
        <f t="shared" si="83"/>
        <v>12092641</v>
      </c>
      <c r="P77" s="71">
        <f t="shared" si="73"/>
        <v>2.1555378861002543E-5</v>
      </c>
      <c r="Q77" s="70">
        <f t="shared" si="74"/>
        <v>1086.5314208996058</v>
      </c>
      <c r="R77" s="70">
        <f t="shared" si="75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77"/>
        <v>4892</v>
      </c>
      <c r="E78" s="2">
        <f t="shared" si="78"/>
        <v>65764246</v>
      </c>
      <c r="F78" s="24">
        <f t="shared" si="68"/>
        <v>95.065944568333876</v>
      </c>
      <c r="G78" s="92">
        <f t="shared" si="84"/>
        <v>1.8121881134240095E-3</v>
      </c>
      <c r="H78" s="56">
        <f t="shared" si="85"/>
        <v>1</v>
      </c>
      <c r="I78" s="7">
        <f t="shared" si="79"/>
        <v>-66378101</v>
      </c>
      <c r="J78" s="2">
        <f t="shared" si="80"/>
        <v>0</v>
      </c>
      <c r="K78" s="34">
        <f t="shared" si="81"/>
        <v>65764246</v>
      </c>
      <c r="L78" s="7">
        <f t="shared" si="82"/>
        <v>-16122208</v>
      </c>
      <c r="M78" s="2">
        <f t="shared" si="76"/>
        <v>0</v>
      </c>
      <c r="N78" s="34">
        <f t="shared" si="83"/>
        <v>15971458</v>
      </c>
      <c r="P78" s="39">
        <f t="shared" si="73"/>
        <v>2.1555378861002543E-5</v>
      </c>
      <c r="Q78" s="38">
        <f t="shared" si="74"/>
        <v>1434.8502705578082</v>
      </c>
      <c r="R78" s="38">
        <f t="shared" si="75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77"/>
        <v>4892</v>
      </c>
      <c r="E79" s="3">
        <f t="shared" si="78"/>
        <v>86858685</v>
      </c>
      <c r="F79" s="23">
        <f t="shared" si="68"/>
        <v>95.065944568333876</v>
      </c>
      <c r="G79" s="91">
        <f t="shared" si="84"/>
        <v>1.8121881134240095E-3</v>
      </c>
      <c r="H79" s="55">
        <f t="shared" si="85"/>
        <v>1</v>
      </c>
      <c r="I79" s="8">
        <f t="shared" si="79"/>
        <v>-87671644</v>
      </c>
      <c r="J79" s="3">
        <f t="shared" si="80"/>
        <v>0</v>
      </c>
      <c r="K79" s="37">
        <f t="shared" si="81"/>
        <v>86858685</v>
      </c>
      <c r="L79" s="8">
        <f t="shared" si="82"/>
        <v>-21293543</v>
      </c>
      <c r="M79" s="3">
        <f t="shared" si="76"/>
        <v>0</v>
      </c>
      <c r="N79" s="37">
        <f t="shared" si="83"/>
        <v>21094439</v>
      </c>
      <c r="P79" s="71">
        <f t="shared" si="73"/>
        <v>2.1555378861002543E-5</v>
      </c>
      <c r="Q79" s="70">
        <f t="shared" si="74"/>
        <v>1894.8953396755285</v>
      </c>
      <c r="R79" s="70">
        <f t="shared" si="75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77"/>
        <v>4892</v>
      </c>
      <c r="E80" s="2">
        <f t="shared" si="78"/>
        <v>114719344</v>
      </c>
      <c r="F80" s="24">
        <f t="shared" si="68"/>
        <v>95.065944568333876</v>
      </c>
      <c r="G80" s="92">
        <f t="shared" si="84"/>
        <v>1.8121881134240095E-3</v>
      </c>
      <c r="H80" s="56">
        <f t="shared" si="85"/>
        <v>1</v>
      </c>
      <c r="I80" s="7">
        <f t="shared" si="79"/>
        <v>-115795271</v>
      </c>
      <c r="J80" s="2">
        <f t="shared" si="80"/>
        <v>0</v>
      </c>
      <c r="K80" s="34">
        <f t="shared" si="81"/>
        <v>114719344</v>
      </c>
      <c r="L80" s="7">
        <f t="shared" si="82"/>
        <v>-28123627</v>
      </c>
      <c r="M80" s="2">
        <f t="shared" si="76"/>
        <v>0</v>
      </c>
      <c r="N80" s="34">
        <f t="shared" si="83"/>
        <v>27860659</v>
      </c>
      <c r="P80" s="39">
        <f t="shared" si="73"/>
        <v>2.1555378861002543E-5</v>
      </c>
      <c r="Q80" s="38">
        <f t="shared" si="74"/>
        <v>2502.5037702149416</v>
      </c>
      <c r="R80" s="38">
        <f t="shared" si="75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77"/>
        <v>4892</v>
      </c>
      <c r="E81" s="3">
        <f t="shared" si="78"/>
        <v>151516545</v>
      </c>
      <c r="F81" s="23">
        <f t="shared" si="68"/>
        <v>95.065944568333876</v>
      </c>
      <c r="G81" s="91">
        <f t="shared" si="84"/>
        <v>1.8121881134240095E-3</v>
      </c>
      <c r="H81" s="55">
        <f t="shared" si="85"/>
        <v>1</v>
      </c>
      <c r="I81" s="8">
        <f t="shared" si="79"/>
        <v>-152939789</v>
      </c>
      <c r="J81" s="3">
        <f t="shared" si="80"/>
        <v>0</v>
      </c>
      <c r="K81" s="37">
        <f t="shared" si="81"/>
        <v>151516545</v>
      </c>
      <c r="L81" s="8">
        <f t="shared" si="82"/>
        <v>-37144518</v>
      </c>
      <c r="M81" s="3">
        <f t="shared" si="76"/>
        <v>0</v>
      </c>
      <c r="N81" s="37">
        <f t="shared" si="83"/>
        <v>36797201</v>
      </c>
      <c r="P81" s="71">
        <f t="shared" ref="P81:P112" si="86">Y$4*((1+W$4-X$4)*(1+W$4+Z$4)-X$4)</f>
        <v>2.1555378861002543E-5</v>
      </c>
      <c r="Q81" s="70">
        <f t="shared" ref="Q81:Q112" si="87">(1+W$4-X$4)*(1+W$4+Z$4)-Y$4*((Z$4*K80)+((I80+J80)*(1+W$4+Z$4)))</f>
        <v>3305.0077455289211</v>
      </c>
      <c r="R81" s="70">
        <f t="shared" ref="R81:R112" si="88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77"/>
        <v>4892</v>
      </c>
      <c r="E82" s="2">
        <f t="shared" si="78"/>
        <v>200116760</v>
      </c>
      <c r="F82" s="24">
        <f t="shared" si="68"/>
        <v>95.065944568333876</v>
      </c>
      <c r="G82" s="92">
        <f t="shared" si="84"/>
        <v>1.8121881134240095E-3</v>
      </c>
      <c r="H82" s="56">
        <f t="shared" si="85"/>
        <v>1</v>
      </c>
      <c r="I82" s="7">
        <f t="shared" si="79"/>
        <v>-201998726</v>
      </c>
      <c r="J82" s="2">
        <f t="shared" si="80"/>
        <v>0</v>
      </c>
      <c r="K82" s="34">
        <f t="shared" si="81"/>
        <v>200116760</v>
      </c>
      <c r="L82" s="7">
        <f t="shared" si="82"/>
        <v>-49058937</v>
      </c>
      <c r="M82" s="2">
        <f t="shared" si="76"/>
        <v>0</v>
      </c>
      <c r="N82" s="34">
        <f t="shared" si="83"/>
        <v>48600215</v>
      </c>
      <c r="P82" s="39">
        <f t="shared" si="86"/>
        <v>2.1555378861002543E-5</v>
      </c>
      <c r="Q82" s="38">
        <f t="shared" si="87"/>
        <v>4364.9216533989556</v>
      </c>
      <c r="R82" s="38">
        <f t="shared" si="88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77"/>
        <v>4892</v>
      </c>
      <c r="E83" s="3">
        <f t="shared" si="78"/>
        <v>264305906</v>
      </c>
      <c r="F83" s="23">
        <f t="shared" si="68"/>
        <v>95.065944568333876</v>
      </c>
      <c r="G83" s="91">
        <f t="shared" si="84"/>
        <v>1.8121881134240095E-3</v>
      </c>
      <c r="H83" s="55">
        <f t="shared" si="85"/>
        <v>1</v>
      </c>
      <c r="I83" s="8">
        <f t="shared" si="79"/>
        <v>-266793732</v>
      </c>
      <c r="J83" s="3">
        <f t="shared" si="80"/>
        <v>0</v>
      </c>
      <c r="K83" s="37">
        <f t="shared" si="81"/>
        <v>264305906</v>
      </c>
      <c r="L83" s="8">
        <f t="shared" si="82"/>
        <v>-64795006</v>
      </c>
      <c r="M83" s="3">
        <f t="shared" si="76"/>
        <v>0</v>
      </c>
      <c r="N83" s="37">
        <f t="shared" si="83"/>
        <v>64189146</v>
      </c>
      <c r="P83" s="71">
        <f t="shared" si="86"/>
        <v>2.1555378861002543E-5</v>
      </c>
      <c r="Q83" s="70">
        <f t="shared" si="87"/>
        <v>5764.8119305670198</v>
      </c>
      <c r="R83" s="70">
        <f t="shared" si="88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77"/>
        <v>4892</v>
      </c>
      <c r="E84" s="2">
        <f t="shared" si="78"/>
        <v>349084265</v>
      </c>
      <c r="F84" s="24">
        <f t="shared" si="68"/>
        <v>95.065944568333876</v>
      </c>
      <c r="G84" s="92">
        <f t="shared" si="84"/>
        <v>1.8121881134240095E-3</v>
      </c>
      <c r="H84" s="56">
        <f t="shared" si="85"/>
        <v>1</v>
      </c>
      <c r="I84" s="7">
        <f t="shared" si="79"/>
        <v>-352372285</v>
      </c>
      <c r="J84" s="2">
        <f t="shared" si="80"/>
        <v>0</v>
      </c>
      <c r="K84" s="34">
        <f t="shared" si="81"/>
        <v>349084265</v>
      </c>
      <c r="L84" s="7">
        <f t="shared" si="82"/>
        <v>-85578553</v>
      </c>
      <c r="M84" s="2">
        <f t="shared" si="76"/>
        <v>0</v>
      </c>
      <c r="N84" s="34">
        <f t="shared" si="83"/>
        <v>84778359</v>
      </c>
      <c r="P84" s="39">
        <f t="shared" si="86"/>
        <v>2.1555378861002543E-5</v>
      </c>
      <c r="Q84" s="38">
        <f t="shared" si="87"/>
        <v>7613.7288616132109</v>
      </c>
      <c r="R84" s="38">
        <f t="shared" si="88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77"/>
        <v>4892</v>
      </c>
      <c r="E85" s="3">
        <f t="shared" si="78"/>
        <v>461056001</v>
      </c>
      <c r="F85" s="23">
        <f t="shared" si="68"/>
        <v>95.065944568333876</v>
      </c>
      <c r="G85" s="91">
        <f t="shared" si="84"/>
        <v>1.8121881134240095E-3</v>
      </c>
      <c r="H85" s="55">
        <f t="shared" si="85"/>
        <v>1</v>
      </c>
      <c r="I85" s="8">
        <f t="shared" si="79"/>
        <v>-465400884</v>
      </c>
      <c r="J85" s="3">
        <f t="shared" si="80"/>
        <v>0</v>
      </c>
      <c r="K85" s="37">
        <f t="shared" si="81"/>
        <v>461056001</v>
      </c>
      <c r="L85" s="8">
        <f t="shared" si="82"/>
        <v>-113028599</v>
      </c>
      <c r="M85" s="3">
        <f t="shared" si="76"/>
        <v>0</v>
      </c>
      <c r="N85" s="37">
        <f t="shared" si="83"/>
        <v>111971736</v>
      </c>
      <c r="P85" s="71">
        <f t="shared" si="86"/>
        <v>2.1555378861002543E-5</v>
      </c>
      <c r="Q85" s="70">
        <f t="shared" si="87"/>
        <v>10055.701564039407</v>
      </c>
      <c r="R85" s="70">
        <f t="shared" si="88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77"/>
        <v>4892</v>
      </c>
      <c r="E86" s="2">
        <f t="shared" si="78"/>
        <v>608943620</v>
      </c>
      <c r="F86" s="24">
        <f t="shared" si="68"/>
        <v>95.065944568333876</v>
      </c>
      <c r="G86" s="92">
        <f t="shared" si="84"/>
        <v>1.8121881134240095E-3</v>
      </c>
      <c r="H86" s="56">
        <f t="shared" si="85"/>
        <v>1</v>
      </c>
      <c r="I86" s="7">
        <f t="shared" si="79"/>
        <v>-614684363</v>
      </c>
      <c r="J86" s="2">
        <f t="shared" si="80"/>
        <v>0</v>
      </c>
      <c r="K86" s="34">
        <f t="shared" si="81"/>
        <v>608943620</v>
      </c>
      <c r="L86" s="7">
        <f t="shared" si="82"/>
        <v>-149283479</v>
      </c>
      <c r="M86" s="2">
        <f t="shared" si="76"/>
        <v>0</v>
      </c>
      <c r="N86" s="34">
        <f t="shared" si="83"/>
        <v>147887619</v>
      </c>
      <c r="P86" s="39">
        <f t="shared" si="86"/>
        <v>2.1555378861002543E-5</v>
      </c>
      <c r="Q86" s="38">
        <f t="shared" si="87"/>
        <v>13280.957702161972</v>
      </c>
      <c r="R86" s="38">
        <f t="shared" si="88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77"/>
        <v>4892</v>
      </c>
      <c r="E87" s="3">
        <f t="shared" si="78"/>
        <v>804267446</v>
      </c>
      <c r="F87" s="23">
        <f t="shared" si="68"/>
        <v>95.065944568333876</v>
      </c>
      <c r="G87" s="91">
        <f t="shared" si="84"/>
        <v>1.8121881134240095E-3</v>
      </c>
      <c r="H87" s="55">
        <f t="shared" si="85"/>
        <v>1</v>
      </c>
      <c r="I87" s="8">
        <f t="shared" si="79"/>
        <v>-811851783</v>
      </c>
      <c r="J87" s="3">
        <f t="shared" si="80"/>
        <v>0</v>
      </c>
      <c r="K87" s="37">
        <f t="shared" si="81"/>
        <v>804267446</v>
      </c>
      <c r="L87" s="8">
        <f t="shared" si="82"/>
        <v>-197167420</v>
      </c>
      <c r="M87" s="3">
        <f t="shared" si="76"/>
        <v>0</v>
      </c>
      <c r="N87" s="37">
        <f t="shared" si="83"/>
        <v>195323826</v>
      </c>
      <c r="P87" s="71">
        <f t="shared" si="86"/>
        <v>2.1555378861002543E-5</v>
      </c>
      <c r="Q87" s="70">
        <f t="shared" si="87"/>
        <v>17540.742056044917</v>
      </c>
      <c r="R87" s="70">
        <f t="shared" si="88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77"/>
        <v>4892</v>
      </c>
      <c r="E88" s="2">
        <f t="shared" si="78"/>
        <v>1062243045</v>
      </c>
      <c r="F88" s="24">
        <f t="shared" si="68"/>
        <v>95.065944568333876</v>
      </c>
      <c r="G88" s="92">
        <f t="shared" si="84"/>
        <v>1.8121881134240095E-3</v>
      </c>
      <c r="H88" s="56">
        <f t="shared" si="85"/>
        <v>1</v>
      </c>
      <c r="I88" s="7">
        <f t="shared" si="79"/>
        <v>-1072262324</v>
      </c>
      <c r="J88" s="2">
        <f t="shared" si="80"/>
        <v>0</v>
      </c>
      <c r="K88" s="34">
        <f t="shared" si="81"/>
        <v>1062243045</v>
      </c>
      <c r="L88" s="7">
        <f t="shared" si="82"/>
        <v>-260410541</v>
      </c>
      <c r="M88" s="2">
        <f t="shared" si="76"/>
        <v>0</v>
      </c>
      <c r="N88" s="34">
        <f t="shared" si="83"/>
        <v>257975599</v>
      </c>
      <c r="P88" s="39">
        <f t="shared" si="86"/>
        <v>2.1555378861002543E-5</v>
      </c>
      <c r="Q88" s="38">
        <f t="shared" si="87"/>
        <v>23166.888340674337</v>
      </c>
      <c r="R88" s="38">
        <f t="shared" si="88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77"/>
        <v>4892</v>
      </c>
      <c r="E89" s="3">
        <f t="shared" si="78"/>
        <v>1402966504</v>
      </c>
      <c r="F89" s="23">
        <f t="shared" si="68"/>
        <v>95.065944568333876</v>
      </c>
      <c r="G89" s="91">
        <f t="shared" si="84"/>
        <v>1.8121881134240095E-3</v>
      </c>
      <c r="H89" s="55">
        <f t="shared" si="85"/>
        <v>1</v>
      </c>
      <c r="I89" s="8">
        <f t="shared" si="79"/>
        <v>-1416201753</v>
      </c>
      <c r="J89" s="3">
        <f t="shared" si="80"/>
        <v>0</v>
      </c>
      <c r="K89" s="37">
        <f t="shared" si="81"/>
        <v>1402966504</v>
      </c>
      <c r="L89" s="8">
        <f t="shared" si="82"/>
        <v>-343939429</v>
      </c>
      <c r="M89" s="3">
        <f t="shared" ref="M89:M120" si="89">J89-J88</f>
        <v>0</v>
      </c>
      <c r="N89" s="37">
        <f t="shared" si="83"/>
        <v>340723459</v>
      </c>
      <c r="P89" s="71">
        <f t="shared" si="86"/>
        <v>2.1555378861002543E-5</v>
      </c>
      <c r="Q89" s="70">
        <f t="shared" si="87"/>
        <v>30597.668731662179</v>
      </c>
      <c r="R89" s="70">
        <f t="shared" si="88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77"/>
        <v>4892</v>
      </c>
      <c r="E90" s="2">
        <f t="shared" si="78"/>
        <v>1852979900</v>
      </c>
      <c r="F90" s="24">
        <f t="shared" si="68"/>
        <v>95.065944568333876</v>
      </c>
      <c r="G90" s="92">
        <f t="shared" si="84"/>
        <v>1.8121881134240095E-3</v>
      </c>
      <c r="H90" s="56">
        <f t="shared" si="85"/>
        <v>1</v>
      </c>
      <c r="I90" s="7">
        <f t="shared" si="79"/>
        <v>-1870462668</v>
      </c>
      <c r="J90" s="2">
        <f t="shared" si="80"/>
        <v>0</v>
      </c>
      <c r="K90" s="34">
        <f t="shared" si="81"/>
        <v>1852979900</v>
      </c>
      <c r="L90" s="7">
        <f t="shared" si="82"/>
        <v>-454260915</v>
      </c>
      <c r="M90" s="2">
        <f t="shared" si="89"/>
        <v>0</v>
      </c>
      <c r="N90" s="34">
        <f t="shared" si="83"/>
        <v>450013396</v>
      </c>
      <c r="P90" s="39">
        <f t="shared" si="86"/>
        <v>2.1555378861002543E-5</v>
      </c>
      <c r="Q90" s="38">
        <f t="shared" si="87"/>
        <v>40411.934910754877</v>
      </c>
      <c r="R90" s="38">
        <f t="shared" si="88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0">D90+IF(M91&gt;0,M91,0)</f>
        <v>4892</v>
      </c>
      <c r="E91" s="3">
        <f t="shared" ref="E91:E122" si="91">E90+IF(N91&gt;0,N91,0)</f>
        <v>2447338907</v>
      </c>
      <c r="F91" s="23">
        <f t="shared" si="68"/>
        <v>95.065944568333876</v>
      </c>
      <c r="G91" s="91">
        <f t="shared" si="84"/>
        <v>1.8121881134240095E-3</v>
      </c>
      <c r="H91" s="55">
        <f t="shared" si="85"/>
        <v>1</v>
      </c>
      <c r="I91" s="8">
        <f t="shared" ref="I91:I122" si="92">INT((Z$4*K91+I90)/(1+Y$4*J91))</f>
        <v>-2470431621</v>
      </c>
      <c r="J91" s="3">
        <f t="shared" ref="J91:J122" si="93">S91</f>
        <v>0</v>
      </c>
      <c r="K91" s="37">
        <f t="shared" ref="K91:K122" si="94">INT((X$4*J91+K90)/(1+W$4+Z$4))</f>
        <v>2447338907</v>
      </c>
      <c r="L91" s="8">
        <f t="shared" ref="L91:L122" si="95">I91-I90</f>
        <v>-599968953</v>
      </c>
      <c r="M91" s="3">
        <f t="shared" si="89"/>
        <v>0</v>
      </c>
      <c r="N91" s="37">
        <f t="shared" ref="N91:N122" si="96">K91-K90</f>
        <v>594359007</v>
      </c>
      <c r="P91" s="71">
        <f t="shared" si="86"/>
        <v>2.1555378861002543E-5</v>
      </c>
      <c r="Q91" s="70">
        <f t="shared" si="87"/>
        <v>53374.210126005659</v>
      </c>
      <c r="R91" s="70">
        <f t="shared" si="88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0"/>
        <v>4892</v>
      </c>
      <c r="E92" s="2">
        <f t="shared" si="91"/>
        <v>3232343602</v>
      </c>
      <c r="F92" s="24">
        <f t="shared" si="68"/>
        <v>95.065944568333876</v>
      </c>
      <c r="G92" s="92">
        <f t="shared" si="84"/>
        <v>1.8121881134240095E-3</v>
      </c>
      <c r="H92" s="56">
        <f t="shared" si="85"/>
        <v>1</v>
      </c>
      <c r="I92" s="7">
        <f t="shared" si="92"/>
        <v>-3262845701</v>
      </c>
      <c r="J92" s="2">
        <f t="shared" si="93"/>
        <v>0</v>
      </c>
      <c r="K92" s="34">
        <f t="shared" si="94"/>
        <v>3232343602</v>
      </c>
      <c r="L92" s="7">
        <f t="shared" si="95"/>
        <v>-792414080</v>
      </c>
      <c r="M92" s="2">
        <f t="shared" si="89"/>
        <v>0</v>
      </c>
      <c r="N92" s="34">
        <f t="shared" si="96"/>
        <v>785004695</v>
      </c>
      <c r="P92" s="39">
        <f t="shared" si="86"/>
        <v>2.1555378861002543E-5</v>
      </c>
      <c r="Q92" s="38">
        <f t="shared" si="87"/>
        <v>70494.244966907354</v>
      </c>
      <c r="R92" s="38">
        <f t="shared" si="88"/>
        <v>0</v>
      </c>
      <c r="S92" s="12">
        <f t="shared" ref="S92:S155" si="97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0"/>
        <v>4892</v>
      </c>
      <c r="E93" s="3">
        <f t="shared" si="91"/>
        <v>4269145206</v>
      </c>
      <c r="F93" s="23">
        <f t="shared" si="68"/>
        <v>95.065944568333876</v>
      </c>
      <c r="G93" s="91">
        <f t="shared" si="84"/>
        <v>1.8121881134240095E-3</v>
      </c>
      <c r="H93" s="55">
        <f t="shared" si="85"/>
        <v>1</v>
      </c>
      <c r="I93" s="8">
        <f t="shared" si="92"/>
        <v>-4309433312</v>
      </c>
      <c r="J93" s="3">
        <f t="shared" si="93"/>
        <v>0</v>
      </c>
      <c r="K93" s="37">
        <f t="shared" si="94"/>
        <v>4269145206</v>
      </c>
      <c r="L93" s="8">
        <f t="shared" si="95"/>
        <v>-1046587611</v>
      </c>
      <c r="M93" s="3">
        <f t="shared" si="89"/>
        <v>0</v>
      </c>
      <c r="N93" s="37">
        <f t="shared" si="96"/>
        <v>1036801604</v>
      </c>
      <c r="P93" s="71">
        <f t="shared" si="86"/>
        <v>2.1555378861002543E-5</v>
      </c>
      <c r="Q93" s="70">
        <f t="shared" si="87"/>
        <v>93105.676083223647</v>
      </c>
      <c r="R93" s="70">
        <f t="shared" si="88"/>
        <v>0</v>
      </c>
      <c r="S93" s="11">
        <f t="shared" si="97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0"/>
        <v>4892</v>
      </c>
      <c r="E94" s="2">
        <f t="shared" si="91"/>
        <v>5638509712</v>
      </c>
      <c r="F94" s="24">
        <f t="shared" si="68"/>
        <v>95.065944568333876</v>
      </c>
      <c r="G94" s="92">
        <f t="shared" si="84"/>
        <v>1.8121881134240095E-3</v>
      </c>
      <c r="H94" s="56">
        <f t="shared" si="85"/>
        <v>1</v>
      </c>
      <c r="I94" s="7">
        <f t="shared" si="92"/>
        <v>-5691722769</v>
      </c>
      <c r="J94" s="2">
        <f t="shared" si="93"/>
        <v>0</v>
      </c>
      <c r="K94" s="34">
        <f t="shared" si="94"/>
        <v>5638509712</v>
      </c>
      <c r="L94" s="7">
        <f t="shared" si="95"/>
        <v>-1382289457</v>
      </c>
      <c r="M94" s="2">
        <f t="shared" si="89"/>
        <v>0</v>
      </c>
      <c r="N94" s="34">
        <f t="shared" si="96"/>
        <v>1369364506</v>
      </c>
      <c r="P94" s="39">
        <f t="shared" si="86"/>
        <v>2.1555378861002543E-5</v>
      </c>
      <c r="Q94" s="38">
        <f t="shared" si="87"/>
        <v>122969.91534434227</v>
      </c>
      <c r="R94" s="38">
        <f t="shared" si="88"/>
        <v>0</v>
      </c>
      <c r="S94" s="12">
        <f t="shared" si="97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0"/>
        <v>4892</v>
      </c>
      <c r="E95" s="3">
        <f t="shared" si="91"/>
        <v>7447109488</v>
      </c>
      <c r="F95" s="23">
        <f t="shared" si="68"/>
        <v>95.065944568333876</v>
      </c>
      <c r="G95" s="91">
        <f t="shared" si="84"/>
        <v>1.8121881134240095E-3</v>
      </c>
      <c r="H95" s="55">
        <f t="shared" si="85"/>
        <v>1</v>
      </c>
      <c r="I95" s="8">
        <f t="shared" si="92"/>
        <v>-7517393284</v>
      </c>
      <c r="J95" s="3">
        <f t="shared" si="93"/>
        <v>0</v>
      </c>
      <c r="K95" s="37">
        <f t="shared" si="94"/>
        <v>7447109488</v>
      </c>
      <c r="L95" s="8">
        <f t="shared" si="95"/>
        <v>-1825670515</v>
      </c>
      <c r="M95" s="3">
        <f t="shared" si="89"/>
        <v>0</v>
      </c>
      <c r="N95" s="37">
        <f t="shared" si="96"/>
        <v>1808599776</v>
      </c>
      <c r="P95" s="71">
        <f t="shared" si="86"/>
        <v>2.1555378861002543E-5</v>
      </c>
      <c r="Q95" s="70">
        <f t="shared" si="87"/>
        <v>162413.36245099487</v>
      </c>
      <c r="R95" s="70">
        <f t="shared" si="88"/>
        <v>0</v>
      </c>
      <c r="S95" s="11">
        <f t="shared" si="97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0"/>
        <v>4892</v>
      </c>
      <c r="E96" s="2">
        <f t="shared" si="91"/>
        <v>9835832971</v>
      </c>
      <c r="F96" s="24">
        <f t="shared" si="68"/>
        <v>95.065944568333876</v>
      </c>
      <c r="G96" s="92">
        <f t="shared" si="84"/>
        <v>1.8121881134240095E-3</v>
      </c>
      <c r="H96" s="56">
        <f t="shared" si="85"/>
        <v>1</v>
      </c>
      <c r="I96" s="7">
        <f t="shared" si="92"/>
        <v>-9928663090</v>
      </c>
      <c r="J96" s="2">
        <f t="shared" si="93"/>
        <v>0</v>
      </c>
      <c r="K96" s="34">
        <f t="shared" si="94"/>
        <v>9835832971</v>
      </c>
      <c r="L96" s="7">
        <f t="shared" si="95"/>
        <v>-2411269806</v>
      </c>
      <c r="M96" s="2">
        <f t="shared" si="89"/>
        <v>0</v>
      </c>
      <c r="N96" s="34">
        <f t="shared" si="96"/>
        <v>2388723483</v>
      </c>
      <c r="P96" s="39">
        <f t="shared" si="86"/>
        <v>2.1555378861002543E-5</v>
      </c>
      <c r="Q96" s="38">
        <f t="shared" si="87"/>
        <v>214508.62949058122</v>
      </c>
      <c r="R96" s="38">
        <f t="shared" si="88"/>
        <v>0</v>
      </c>
      <c r="S96" s="12">
        <f t="shared" si="97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0"/>
        <v>4892</v>
      </c>
      <c r="E97" s="3">
        <f t="shared" si="91"/>
        <v>12990759755</v>
      </c>
      <c r="F97" s="23">
        <f t="shared" si="68"/>
        <v>95.065944568333876</v>
      </c>
      <c r="G97" s="91">
        <f t="shared" si="84"/>
        <v>1.8121881134240095E-3</v>
      </c>
      <c r="H97" s="55">
        <f t="shared" si="85"/>
        <v>1</v>
      </c>
      <c r="I97" s="8">
        <f t="shared" si="92"/>
        <v>-13113368121</v>
      </c>
      <c r="J97" s="3">
        <f t="shared" si="93"/>
        <v>0</v>
      </c>
      <c r="K97" s="37">
        <f t="shared" si="94"/>
        <v>12990759755</v>
      </c>
      <c r="L97" s="8">
        <f t="shared" si="95"/>
        <v>-3184705031</v>
      </c>
      <c r="M97" s="3">
        <f t="shared" si="89"/>
        <v>0</v>
      </c>
      <c r="N97" s="37">
        <f t="shared" si="96"/>
        <v>3154926784</v>
      </c>
      <c r="P97" s="71">
        <f t="shared" si="86"/>
        <v>2.1555378861002543E-5</v>
      </c>
      <c r="Q97" s="70">
        <f t="shared" si="87"/>
        <v>283313.89496358909</v>
      </c>
      <c r="R97" s="70">
        <f t="shared" si="88"/>
        <v>0</v>
      </c>
      <c r="S97" s="11">
        <f t="shared" si="97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0"/>
        <v>4892</v>
      </c>
      <c r="E98" s="2">
        <f t="shared" si="91"/>
        <v>17157656044</v>
      </c>
      <c r="F98" s="24">
        <f t="shared" ref="F98:F161" si="98">D98*(F$32/D$32)</f>
        <v>95.065944568333876</v>
      </c>
      <c r="G98" s="92">
        <f t="shared" si="84"/>
        <v>1.8121881134240095E-3</v>
      </c>
      <c r="H98" s="56">
        <f t="shared" si="85"/>
        <v>1</v>
      </c>
      <c r="I98" s="7">
        <f t="shared" si="92"/>
        <v>-17319594281</v>
      </c>
      <c r="J98" s="2">
        <f t="shared" si="93"/>
        <v>0</v>
      </c>
      <c r="K98" s="34">
        <f t="shared" si="94"/>
        <v>17157656044</v>
      </c>
      <c r="L98" s="7">
        <f t="shared" si="95"/>
        <v>-4206226160</v>
      </c>
      <c r="M98" s="2">
        <f t="shared" si="89"/>
        <v>0</v>
      </c>
      <c r="N98" s="34">
        <f t="shared" si="96"/>
        <v>4166896289</v>
      </c>
      <c r="P98" s="39">
        <f t="shared" si="86"/>
        <v>2.1555378861002543E-5</v>
      </c>
      <c r="Q98" s="38">
        <f t="shared" si="87"/>
        <v>374189.03244048182</v>
      </c>
      <c r="R98" s="38">
        <f t="shared" si="88"/>
        <v>0</v>
      </c>
      <c r="S98" s="12">
        <f t="shared" si="97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0"/>
        <v>4892</v>
      </c>
      <c r="E99" s="3">
        <f t="shared" si="91"/>
        <v>22661119632</v>
      </c>
      <c r="F99" s="23">
        <f t="shared" si="98"/>
        <v>95.065944568333876</v>
      </c>
      <c r="G99" s="91">
        <f t="shared" si="84"/>
        <v>1.8121881134240095E-3</v>
      </c>
      <c r="H99" s="55">
        <f t="shared" si="85"/>
        <v>1</v>
      </c>
      <c r="I99" s="8">
        <f t="shared" si="92"/>
        <v>-22875003130</v>
      </c>
      <c r="J99" s="3">
        <f t="shared" si="93"/>
        <v>0</v>
      </c>
      <c r="K99" s="37">
        <f t="shared" si="94"/>
        <v>22661119632</v>
      </c>
      <c r="L99" s="8">
        <f t="shared" si="95"/>
        <v>-5555408849</v>
      </c>
      <c r="M99" s="3">
        <f t="shared" si="89"/>
        <v>0</v>
      </c>
      <c r="N99" s="37">
        <f t="shared" si="96"/>
        <v>5503463588</v>
      </c>
      <c r="P99" s="71">
        <f t="shared" si="86"/>
        <v>2.1555378861002543E-5</v>
      </c>
      <c r="Q99" s="70">
        <f t="shared" si="87"/>
        <v>494213.14043558814</v>
      </c>
      <c r="R99" s="70">
        <f t="shared" si="88"/>
        <v>0</v>
      </c>
      <c r="S99" s="11">
        <f t="shared" si="97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0"/>
        <v>4892</v>
      </c>
      <c r="E100" s="2">
        <f t="shared" si="91"/>
        <v>29929865808</v>
      </c>
      <c r="F100" s="24">
        <f t="shared" si="98"/>
        <v>95.065944568333876</v>
      </c>
      <c r="G100" s="92">
        <f t="shared" ref="G100:G131" si="99">D100/U$3</f>
        <v>1.8121881134240095E-3</v>
      </c>
      <c r="H100" s="56">
        <f t="shared" si="85"/>
        <v>1</v>
      </c>
      <c r="I100" s="7">
        <f t="shared" si="92"/>
        <v>-30212356449</v>
      </c>
      <c r="J100" s="2">
        <f t="shared" si="93"/>
        <v>0</v>
      </c>
      <c r="K100" s="34">
        <f t="shared" si="94"/>
        <v>29929865808</v>
      </c>
      <c r="L100" s="7">
        <f t="shared" si="95"/>
        <v>-7337353319</v>
      </c>
      <c r="M100" s="2">
        <f t="shared" si="89"/>
        <v>0</v>
      </c>
      <c r="N100" s="34">
        <f t="shared" si="96"/>
        <v>7268746176</v>
      </c>
      <c r="P100" s="39">
        <f t="shared" si="86"/>
        <v>2.1555378861002543E-5</v>
      </c>
      <c r="Q100" s="38">
        <f t="shared" si="87"/>
        <v>652735.99828237051</v>
      </c>
      <c r="R100" s="38">
        <f t="shared" si="88"/>
        <v>0</v>
      </c>
      <c r="S100" s="12">
        <f t="shared" si="97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0"/>
        <v>4892</v>
      </c>
      <c r="E101" s="3">
        <f t="shared" si="91"/>
        <v>39530123924</v>
      </c>
      <c r="F101" s="23">
        <f t="shared" si="98"/>
        <v>95.065944568333876</v>
      </c>
      <c r="G101" s="91">
        <f t="shared" si="99"/>
        <v>1.8121881134240095E-3</v>
      </c>
      <c r="H101" s="55">
        <f t="shared" si="85"/>
        <v>1</v>
      </c>
      <c r="I101" s="8">
        <f t="shared" si="92"/>
        <v>-39903228030</v>
      </c>
      <c r="J101" s="3">
        <f t="shared" si="93"/>
        <v>0</v>
      </c>
      <c r="K101" s="37">
        <f t="shared" si="94"/>
        <v>39530123924</v>
      </c>
      <c r="L101" s="8">
        <f t="shared" si="95"/>
        <v>-9690871581</v>
      </c>
      <c r="M101" s="3">
        <f t="shared" si="89"/>
        <v>0</v>
      </c>
      <c r="N101" s="37">
        <f t="shared" si="96"/>
        <v>9600258116</v>
      </c>
      <c r="P101" s="71">
        <f t="shared" si="86"/>
        <v>2.1555378861002543E-5</v>
      </c>
      <c r="Q101" s="70">
        <f t="shared" si="87"/>
        <v>862106.40625800507</v>
      </c>
      <c r="R101" s="70">
        <f t="shared" si="88"/>
        <v>0</v>
      </c>
      <c r="S101" s="11">
        <f t="shared" si="97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0"/>
        <v>4892</v>
      </c>
      <c r="E102" s="2">
        <f t="shared" si="91"/>
        <v>52209746193</v>
      </c>
      <c r="F102" s="24">
        <f t="shared" si="98"/>
        <v>95.065944568333876</v>
      </c>
      <c r="G102" s="92">
        <f t="shared" si="99"/>
        <v>1.8121881134240095E-3</v>
      </c>
      <c r="H102" s="56">
        <f t="shared" si="85"/>
        <v>1</v>
      </c>
      <c r="I102" s="7">
        <f t="shared" si="92"/>
        <v>-52702528801</v>
      </c>
      <c r="J102" s="2">
        <f t="shared" si="93"/>
        <v>0</v>
      </c>
      <c r="K102" s="34">
        <f t="shared" si="94"/>
        <v>52209746193</v>
      </c>
      <c r="L102" s="7">
        <f t="shared" si="95"/>
        <v>-12799300771</v>
      </c>
      <c r="M102" s="2">
        <f t="shared" si="89"/>
        <v>0</v>
      </c>
      <c r="N102" s="34">
        <f t="shared" si="96"/>
        <v>12679622269</v>
      </c>
      <c r="P102" s="39">
        <f t="shared" si="86"/>
        <v>2.1555378861002543E-5</v>
      </c>
      <c r="Q102" s="38">
        <f t="shared" si="87"/>
        <v>1138634.1470346041</v>
      </c>
      <c r="R102" s="38">
        <f t="shared" si="88"/>
        <v>0</v>
      </c>
      <c r="S102" s="12">
        <f t="shared" si="97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0"/>
        <v>4892</v>
      </c>
      <c r="E103" s="3">
        <f t="shared" si="91"/>
        <v>68956464766</v>
      </c>
      <c r="F103" s="23">
        <f t="shared" si="98"/>
        <v>95.065944568333876</v>
      </c>
      <c r="G103" s="91">
        <f t="shared" si="99"/>
        <v>1.8121881134240095E-3</v>
      </c>
      <c r="H103" s="55">
        <f t="shared" si="85"/>
        <v>1</v>
      </c>
      <c r="I103" s="8">
        <f t="shared" si="92"/>
        <v>-69607313770</v>
      </c>
      <c r="J103" s="3">
        <f t="shared" si="93"/>
        <v>0</v>
      </c>
      <c r="K103" s="37">
        <f t="shared" si="94"/>
        <v>68956464766</v>
      </c>
      <c r="L103" s="8">
        <f t="shared" si="95"/>
        <v>-16904784969</v>
      </c>
      <c r="M103" s="3">
        <f t="shared" si="89"/>
        <v>0</v>
      </c>
      <c r="N103" s="37">
        <f t="shared" si="96"/>
        <v>16746718573</v>
      </c>
      <c r="P103" s="71">
        <f t="shared" si="86"/>
        <v>2.1555378861002543E-5</v>
      </c>
      <c r="Q103" s="70">
        <f t="shared" si="87"/>
        <v>1503860.5042442039</v>
      </c>
      <c r="R103" s="70">
        <f t="shared" si="88"/>
        <v>0</v>
      </c>
      <c r="S103" s="11">
        <f t="shared" si="97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0"/>
        <v>4892</v>
      </c>
      <c r="E104" s="2">
        <f t="shared" si="91"/>
        <v>91074835251</v>
      </c>
      <c r="F104" s="24">
        <f t="shared" si="98"/>
        <v>95.065944568333876</v>
      </c>
      <c r="G104" s="92">
        <f t="shared" si="99"/>
        <v>1.8121881134240095E-3</v>
      </c>
      <c r="H104" s="56">
        <f t="shared" ref="H104:H135" si="100">D104/D103</f>
        <v>1</v>
      </c>
      <c r="I104" s="7">
        <f t="shared" si="92"/>
        <v>-91934451786</v>
      </c>
      <c r="J104" s="2">
        <f t="shared" si="93"/>
        <v>0</v>
      </c>
      <c r="K104" s="34">
        <f t="shared" si="94"/>
        <v>91074835251</v>
      </c>
      <c r="L104" s="7">
        <f t="shared" si="95"/>
        <v>-22327138016</v>
      </c>
      <c r="M104" s="2">
        <f t="shared" si="89"/>
        <v>0</v>
      </c>
      <c r="N104" s="34">
        <f t="shared" si="96"/>
        <v>22118370485</v>
      </c>
      <c r="P104" s="39">
        <f t="shared" si="86"/>
        <v>2.1555378861002543E-5</v>
      </c>
      <c r="Q104" s="38">
        <f t="shared" si="87"/>
        <v>1986236.310867257</v>
      </c>
      <c r="R104" s="38">
        <f t="shared" si="88"/>
        <v>0</v>
      </c>
      <c r="S104" s="12">
        <f t="shared" si="97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0"/>
        <v>4892</v>
      </c>
      <c r="E105" s="3">
        <f t="shared" si="91"/>
        <v>120287860524</v>
      </c>
      <c r="F105" s="23">
        <f t="shared" si="98"/>
        <v>95.065944568333876</v>
      </c>
      <c r="G105" s="91">
        <f t="shared" si="99"/>
        <v>1.8121881134240095E-3</v>
      </c>
      <c r="H105" s="55">
        <f t="shared" si="100"/>
        <v>1</v>
      </c>
      <c r="I105" s="8">
        <f t="shared" si="92"/>
        <v>-121423208545</v>
      </c>
      <c r="J105" s="3">
        <f t="shared" si="93"/>
        <v>0</v>
      </c>
      <c r="K105" s="37">
        <f t="shared" si="94"/>
        <v>120287860524</v>
      </c>
      <c r="L105" s="8">
        <f t="shared" si="95"/>
        <v>-29488756759</v>
      </c>
      <c r="M105" s="3">
        <f t="shared" si="89"/>
        <v>0</v>
      </c>
      <c r="N105" s="37">
        <f t="shared" si="96"/>
        <v>29213025273</v>
      </c>
      <c r="P105" s="71">
        <f t="shared" si="86"/>
        <v>2.1555378861002543E-5</v>
      </c>
      <c r="Q105" s="70">
        <f t="shared" si="87"/>
        <v>2623338.245611541</v>
      </c>
      <c r="R105" s="70">
        <f t="shared" si="88"/>
        <v>0</v>
      </c>
      <c r="S105" s="11">
        <f t="shared" si="97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0"/>
        <v>4892</v>
      </c>
      <c r="E106" s="2">
        <f t="shared" si="91"/>
        <v>158871211236</v>
      </c>
      <c r="F106" s="24">
        <f t="shared" si="98"/>
        <v>95.065944568333876</v>
      </c>
      <c r="G106" s="92">
        <f t="shared" si="99"/>
        <v>1.8121881134240095E-3</v>
      </c>
      <c r="H106" s="56">
        <f t="shared" si="100"/>
        <v>1</v>
      </c>
      <c r="I106" s="7">
        <f t="shared" si="92"/>
        <v>-160370733954</v>
      </c>
      <c r="J106" s="2">
        <f t="shared" si="93"/>
        <v>0</v>
      </c>
      <c r="K106" s="34">
        <f t="shared" si="94"/>
        <v>158871211236</v>
      </c>
      <c r="L106" s="7">
        <f t="shared" si="95"/>
        <v>-38947525409</v>
      </c>
      <c r="M106" s="2">
        <f t="shared" si="89"/>
        <v>0</v>
      </c>
      <c r="N106" s="34">
        <f t="shared" si="96"/>
        <v>38583350712</v>
      </c>
      <c r="P106" s="39">
        <f t="shared" si="86"/>
        <v>2.1555378861002543E-5</v>
      </c>
      <c r="Q106" s="38">
        <f t="shared" si="87"/>
        <v>3464796.0254166396</v>
      </c>
      <c r="R106" s="38">
        <f t="shared" si="88"/>
        <v>0</v>
      </c>
      <c r="S106" s="12">
        <f t="shared" si="97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0"/>
        <v>4892</v>
      </c>
      <c r="E107" s="3">
        <f t="shared" si="91"/>
        <v>209830498686</v>
      </c>
      <c r="F107" s="23">
        <f t="shared" si="98"/>
        <v>95.065944568333876</v>
      </c>
      <c r="G107" s="91">
        <f t="shared" si="99"/>
        <v>1.8121881134240095E-3</v>
      </c>
      <c r="H107" s="55">
        <f t="shared" si="100"/>
        <v>1</v>
      </c>
      <c r="I107" s="8">
        <f t="shared" si="92"/>
        <v>-211811008221</v>
      </c>
      <c r="J107" s="3">
        <f t="shared" si="93"/>
        <v>0</v>
      </c>
      <c r="K107" s="37">
        <f t="shared" si="94"/>
        <v>209830498686</v>
      </c>
      <c r="L107" s="8">
        <f t="shared" si="95"/>
        <v>-51440274267</v>
      </c>
      <c r="M107" s="3">
        <f t="shared" si="89"/>
        <v>0</v>
      </c>
      <c r="N107" s="37">
        <f t="shared" si="96"/>
        <v>50959287450</v>
      </c>
      <c r="P107" s="71">
        <f t="shared" si="86"/>
        <v>2.1555378861002543E-5</v>
      </c>
      <c r="Q107" s="70">
        <f t="shared" si="87"/>
        <v>4576158.519515465</v>
      </c>
      <c r="R107" s="70">
        <f t="shared" si="88"/>
        <v>0</v>
      </c>
      <c r="S107" s="11">
        <f t="shared" si="97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0"/>
        <v>4892</v>
      </c>
      <c r="E108" s="2">
        <f t="shared" si="91"/>
        <v>277135409470</v>
      </c>
      <c r="F108" s="24">
        <f t="shared" si="98"/>
        <v>95.065944568333876</v>
      </c>
      <c r="G108" s="92">
        <f t="shared" si="99"/>
        <v>1.8121881134240095E-3</v>
      </c>
      <c r="H108" s="56">
        <f t="shared" si="100"/>
        <v>1</v>
      </c>
      <c r="I108" s="7">
        <f t="shared" si="92"/>
        <v>-279751186420</v>
      </c>
      <c r="J108" s="2">
        <f t="shared" si="93"/>
        <v>0</v>
      </c>
      <c r="K108" s="34">
        <f t="shared" si="94"/>
        <v>277135409470</v>
      </c>
      <c r="L108" s="7">
        <f t="shared" si="95"/>
        <v>-67940178199</v>
      </c>
      <c r="M108" s="2">
        <f t="shared" si="89"/>
        <v>0</v>
      </c>
      <c r="N108" s="34">
        <f t="shared" si="96"/>
        <v>67304910784</v>
      </c>
      <c r="P108" s="39">
        <f t="shared" si="86"/>
        <v>2.1555378861002543E-5</v>
      </c>
      <c r="Q108" s="38">
        <f t="shared" si="87"/>
        <v>6043999.9524763906</v>
      </c>
      <c r="R108" s="38">
        <f t="shared" si="88"/>
        <v>0</v>
      </c>
      <c r="S108" s="12">
        <f t="shared" si="97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0"/>
        <v>4892</v>
      </c>
      <c r="E109" s="3">
        <f t="shared" si="91"/>
        <v>366028940803</v>
      </c>
      <c r="F109" s="23">
        <f t="shared" si="98"/>
        <v>95.065944568333876</v>
      </c>
      <c r="G109" s="91">
        <f t="shared" si="99"/>
        <v>1.8121881134240095E-3</v>
      </c>
      <c r="H109" s="55">
        <f t="shared" si="100"/>
        <v>1</v>
      </c>
      <c r="I109" s="8">
        <f t="shared" si="92"/>
        <v>-369483752575</v>
      </c>
      <c r="J109" s="3">
        <f t="shared" si="93"/>
        <v>0</v>
      </c>
      <c r="K109" s="37">
        <f t="shared" si="94"/>
        <v>366028940803</v>
      </c>
      <c r="L109" s="8">
        <f t="shared" si="95"/>
        <v>-89732566155</v>
      </c>
      <c r="M109" s="3">
        <f t="shared" si="89"/>
        <v>0</v>
      </c>
      <c r="N109" s="37">
        <f t="shared" si="96"/>
        <v>88893531333</v>
      </c>
      <c r="P109" s="71">
        <f t="shared" si="86"/>
        <v>2.1555378861002543E-5</v>
      </c>
      <c r="Q109" s="70">
        <f t="shared" si="87"/>
        <v>7982663.965144801</v>
      </c>
      <c r="R109" s="70">
        <f t="shared" si="88"/>
        <v>0</v>
      </c>
      <c r="S109" s="11">
        <f t="shared" si="97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0"/>
        <v>4892</v>
      </c>
      <c r="E110" s="2">
        <f t="shared" si="91"/>
        <v>483435825691</v>
      </c>
      <c r="F110" s="24">
        <f t="shared" si="98"/>
        <v>95.065944568333876</v>
      </c>
      <c r="G110" s="92">
        <f t="shared" si="99"/>
        <v>1.8121881134240095E-3</v>
      </c>
      <c r="H110" s="56">
        <f t="shared" si="100"/>
        <v>1</v>
      </c>
      <c r="I110" s="7">
        <f t="shared" si="92"/>
        <v>-487998799815</v>
      </c>
      <c r="J110" s="2">
        <f t="shared" si="93"/>
        <v>0</v>
      </c>
      <c r="K110" s="34">
        <f t="shared" si="94"/>
        <v>483435825691</v>
      </c>
      <c r="L110" s="7">
        <f t="shared" si="95"/>
        <v>-118515047240</v>
      </c>
      <c r="M110" s="2">
        <f t="shared" si="89"/>
        <v>0</v>
      </c>
      <c r="N110" s="34">
        <f t="shared" si="96"/>
        <v>117406884888</v>
      </c>
      <c r="P110" s="39">
        <f t="shared" si="86"/>
        <v>2.1555378861002543E-5</v>
      </c>
      <c r="Q110" s="38">
        <f t="shared" si="87"/>
        <v>10543170.890217772</v>
      </c>
      <c r="R110" s="38">
        <f t="shared" si="88"/>
        <v>0</v>
      </c>
      <c r="S110" s="12">
        <f t="shared" si="97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0"/>
        <v>4892</v>
      </c>
      <c r="E111" s="3">
        <f t="shared" si="91"/>
        <v>638501963939</v>
      </c>
      <c r="F111" s="23">
        <f t="shared" si="98"/>
        <v>95.065944568333876</v>
      </c>
      <c r="G111" s="91">
        <f t="shared" si="99"/>
        <v>1.8121881134240095E-3</v>
      </c>
      <c r="H111" s="55">
        <f t="shared" si="100"/>
        <v>1</v>
      </c>
      <c r="I111" s="8">
        <f t="shared" si="92"/>
        <v>-644528552881</v>
      </c>
      <c r="J111" s="3">
        <f t="shared" si="93"/>
        <v>0</v>
      </c>
      <c r="K111" s="37">
        <f t="shared" si="94"/>
        <v>638501963939</v>
      </c>
      <c r="L111" s="8">
        <f t="shared" si="95"/>
        <v>-156529753066</v>
      </c>
      <c r="M111" s="3">
        <f t="shared" si="89"/>
        <v>0</v>
      </c>
      <c r="N111" s="37">
        <f t="shared" si="96"/>
        <v>155066138248</v>
      </c>
      <c r="P111" s="71">
        <f t="shared" si="86"/>
        <v>2.1555378861002543E-5</v>
      </c>
      <c r="Q111" s="70">
        <f t="shared" si="87"/>
        <v>13924982.112012293</v>
      </c>
      <c r="R111" s="70">
        <f t="shared" si="88"/>
        <v>0</v>
      </c>
      <c r="S111" s="11">
        <f t="shared" si="97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0"/>
        <v>4892</v>
      </c>
      <c r="E112" s="2">
        <f t="shared" si="91"/>
        <v>843306880229</v>
      </c>
      <c r="F112" s="24">
        <f t="shared" si="98"/>
        <v>95.065944568333876</v>
      </c>
      <c r="G112" s="92">
        <f t="shared" si="99"/>
        <v>1.8121881134240095E-3</v>
      </c>
      <c r="H112" s="56">
        <f t="shared" si="100"/>
        <v>1</v>
      </c>
      <c r="I112" s="7">
        <f t="shared" si="92"/>
        <v>-851266550846</v>
      </c>
      <c r="J112" s="2">
        <f t="shared" si="93"/>
        <v>0</v>
      </c>
      <c r="K112" s="34">
        <f t="shared" si="94"/>
        <v>843306880229</v>
      </c>
      <c r="L112" s="7">
        <f t="shared" si="95"/>
        <v>-206737997965</v>
      </c>
      <c r="M112" s="2">
        <f t="shared" si="89"/>
        <v>0</v>
      </c>
      <c r="N112" s="34">
        <f t="shared" si="96"/>
        <v>204804916290</v>
      </c>
      <c r="P112" s="39">
        <f t="shared" si="86"/>
        <v>2.1555378861002543E-5</v>
      </c>
      <c r="Q112" s="38">
        <f t="shared" si="87"/>
        <v>18391537.944298174</v>
      </c>
      <c r="R112" s="38">
        <f t="shared" si="88"/>
        <v>0</v>
      </c>
      <c r="S112" s="12">
        <f t="shared" si="97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0"/>
        <v>4892</v>
      </c>
      <c r="E113" s="3">
        <f t="shared" si="91"/>
        <v>1113804709157</v>
      </c>
      <c r="F113" s="23">
        <f t="shared" si="98"/>
        <v>95.065944568333876</v>
      </c>
      <c r="G113" s="91">
        <f t="shared" si="99"/>
        <v>1.8121881134240095E-3</v>
      </c>
      <c r="H113" s="55">
        <f t="shared" si="100"/>
        <v>1</v>
      </c>
      <c r="I113" s="8">
        <f t="shared" si="92"/>
        <v>-1124317513779</v>
      </c>
      <c r="J113" s="3">
        <f t="shared" si="93"/>
        <v>0</v>
      </c>
      <c r="K113" s="37">
        <f t="shared" si="94"/>
        <v>1113804709157</v>
      </c>
      <c r="L113" s="8">
        <f t="shared" si="95"/>
        <v>-273050962933</v>
      </c>
      <c r="M113" s="3">
        <f t="shared" si="89"/>
        <v>0</v>
      </c>
      <c r="N113" s="37">
        <f t="shared" si="96"/>
        <v>270497828928</v>
      </c>
      <c r="P113" s="71">
        <f t="shared" ref="P113:P144" si="101">Y$4*((1+W$4-X$4)*(1+W$4+Z$4)-X$4)</f>
        <v>2.1555378861002543E-5</v>
      </c>
      <c r="Q113" s="70">
        <f t="shared" ref="Q113:Q144" si="102">(1+W$4-X$4)*(1+W$4+Z$4)-Y$4*((Z$4*K112)+((I112+J112)*(1+W$4+Z$4)))</f>
        <v>24290779.4142344</v>
      </c>
      <c r="R113" s="70">
        <f t="shared" ref="R113:R144" si="103">-J112*(1+W$4+Z$4)</f>
        <v>0</v>
      </c>
      <c r="S113" s="11">
        <f t="shared" si="97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0"/>
        <v>4892</v>
      </c>
      <c r="E114" s="2">
        <f t="shared" si="91"/>
        <v>1471067009206</v>
      </c>
      <c r="F114" s="24">
        <f t="shared" si="98"/>
        <v>95.065944568333876</v>
      </c>
      <c r="G114" s="92">
        <f t="shared" si="99"/>
        <v>1.8121881134240095E-3</v>
      </c>
      <c r="H114" s="56">
        <f t="shared" si="100"/>
        <v>1</v>
      </c>
      <c r="I114" s="7">
        <f t="shared" si="92"/>
        <v>-1484951887202</v>
      </c>
      <c r="J114" s="2">
        <f t="shared" si="93"/>
        <v>0</v>
      </c>
      <c r="K114" s="34">
        <f t="shared" si="94"/>
        <v>1471067009206</v>
      </c>
      <c r="L114" s="7">
        <f t="shared" si="95"/>
        <v>-360634373423</v>
      </c>
      <c r="M114" s="2">
        <f t="shared" si="89"/>
        <v>0</v>
      </c>
      <c r="N114" s="34">
        <f t="shared" si="96"/>
        <v>357262300049</v>
      </c>
      <c r="P114" s="39">
        <f t="shared" si="101"/>
        <v>2.1555378861002543E-5</v>
      </c>
      <c r="Q114" s="38">
        <f t="shared" si="102"/>
        <v>32082252.582188122</v>
      </c>
      <c r="R114" s="38">
        <f t="shared" si="103"/>
        <v>0</v>
      </c>
      <c r="S114" s="12">
        <f t="shared" si="97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0"/>
        <v>4892</v>
      </c>
      <c r="E115" s="3">
        <f t="shared" si="91"/>
        <v>1942924219823</v>
      </c>
      <c r="F115" s="23">
        <f t="shared" si="98"/>
        <v>95.065944568333876</v>
      </c>
      <c r="G115" s="91">
        <f t="shared" si="99"/>
        <v>1.8121881134240095E-3</v>
      </c>
      <c r="H115" s="55">
        <f t="shared" si="100"/>
        <v>1</v>
      </c>
      <c r="I115" s="8">
        <f t="shared" si="92"/>
        <v>-1961262792306</v>
      </c>
      <c r="J115" s="3">
        <f t="shared" si="93"/>
        <v>0</v>
      </c>
      <c r="K115" s="37">
        <f t="shared" si="94"/>
        <v>1942924219823</v>
      </c>
      <c r="L115" s="8">
        <f t="shared" si="95"/>
        <v>-476310905104</v>
      </c>
      <c r="M115" s="3">
        <f t="shared" si="89"/>
        <v>0</v>
      </c>
      <c r="N115" s="37">
        <f t="shared" si="96"/>
        <v>471857210617</v>
      </c>
      <c r="P115" s="71">
        <f t="shared" si="101"/>
        <v>2.1555378861002543E-5</v>
      </c>
      <c r="Q115" s="70">
        <f t="shared" si="102"/>
        <v>42372906.802143134</v>
      </c>
      <c r="R115" s="70">
        <f t="shared" si="103"/>
        <v>0</v>
      </c>
      <c r="S115" s="11">
        <f t="shared" si="97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0"/>
        <v>4892</v>
      </c>
      <c r="E116" s="2">
        <f t="shared" si="91"/>
        <v>2566133629774</v>
      </c>
      <c r="F116" s="24">
        <f t="shared" si="98"/>
        <v>95.065944568333876</v>
      </c>
      <c r="G116" s="92">
        <f t="shared" si="99"/>
        <v>1.8121881134240095E-3</v>
      </c>
      <c r="H116" s="56">
        <f t="shared" si="100"/>
        <v>1</v>
      </c>
      <c r="I116" s="7">
        <f t="shared" si="92"/>
        <v>-2590354456997</v>
      </c>
      <c r="J116" s="2">
        <f t="shared" si="93"/>
        <v>0</v>
      </c>
      <c r="K116" s="34">
        <f t="shared" si="94"/>
        <v>2566133629774</v>
      </c>
      <c r="L116" s="7">
        <f t="shared" si="95"/>
        <v>-629091664691</v>
      </c>
      <c r="M116" s="2">
        <f t="shared" si="89"/>
        <v>0</v>
      </c>
      <c r="N116" s="34">
        <f t="shared" si="96"/>
        <v>623209409951</v>
      </c>
      <c r="P116" s="39">
        <f t="shared" si="101"/>
        <v>2.1555378861002543E-5</v>
      </c>
      <c r="Q116" s="38">
        <f t="shared" si="102"/>
        <v>55964375.577280238</v>
      </c>
      <c r="R116" s="38">
        <f t="shared" si="103"/>
        <v>0</v>
      </c>
      <c r="S116" s="12">
        <f t="shared" si="97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0"/>
        <v>4892</v>
      </c>
      <c r="E117" s="3">
        <f t="shared" si="91"/>
        <v>3389242739718</v>
      </c>
      <c r="F117" s="23">
        <f t="shared" si="98"/>
        <v>95.065944568333876</v>
      </c>
      <c r="G117" s="91">
        <f t="shared" si="99"/>
        <v>1.8121881134240095E-3</v>
      </c>
      <c r="H117" s="55">
        <f t="shared" si="100"/>
        <v>1</v>
      </c>
      <c r="I117" s="8">
        <f t="shared" si="92"/>
        <v>-3421232604741</v>
      </c>
      <c r="J117" s="3">
        <f t="shared" si="93"/>
        <v>0</v>
      </c>
      <c r="K117" s="37">
        <f t="shared" si="94"/>
        <v>3389242739718</v>
      </c>
      <c r="L117" s="8">
        <f t="shared" si="95"/>
        <v>-830878147744</v>
      </c>
      <c r="M117" s="3">
        <f t="shared" si="89"/>
        <v>0</v>
      </c>
      <c r="N117" s="37">
        <f t="shared" si="96"/>
        <v>823109109944</v>
      </c>
      <c r="P117" s="71">
        <f t="shared" si="101"/>
        <v>2.1555378861002543E-5</v>
      </c>
      <c r="Q117" s="70">
        <f t="shared" si="102"/>
        <v>73915423.150875002</v>
      </c>
      <c r="R117" s="70">
        <f t="shared" si="103"/>
        <v>0</v>
      </c>
      <c r="S117" s="11">
        <f t="shared" si="97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0"/>
        <v>4892</v>
      </c>
      <c r="E118" s="2">
        <f t="shared" si="91"/>
        <v>4476371072594</v>
      </c>
      <c r="F118" s="24">
        <f t="shared" si="98"/>
        <v>95.065944568333876</v>
      </c>
      <c r="G118" s="92">
        <f t="shared" si="99"/>
        <v>1.8121881134240095E-3</v>
      </c>
      <c r="H118" s="56">
        <f t="shared" si="100"/>
        <v>1</v>
      </c>
      <c r="I118" s="7">
        <f t="shared" si="92"/>
        <v>-4518621960134</v>
      </c>
      <c r="J118" s="2">
        <f t="shared" si="93"/>
        <v>0</v>
      </c>
      <c r="K118" s="34">
        <f t="shared" si="94"/>
        <v>4476371072594</v>
      </c>
      <c r="L118" s="7">
        <f t="shared" si="95"/>
        <v>-1097389355393</v>
      </c>
      <c r="M118" s="2">
        <f t="shared" si="89"/>
        <v>0</v>
      </c>
      <c r="N118" s="34">
        <f t="shared" si="96"/>
        <v>1087128332876</v>
      </c>
      <c r="P118" s="39">
        <f t="shared" si="101"/>
        <v>2.1555378861002543E-5</v>
      </c>
      <c r="Q118" s="38">
        <f t="shared" si="102"/>
        <v>97624421.370301202</v>
      </c>
      <c r="R118" s="38">
        <f t="shared" si="103"/>
        <v>0</v>
      </c>
      <c r="S118" s="12">
        <f t="shared" si="97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0"/>
        <v>4892</v>
      </c>
      <c r="E119" s="3">
        <f t="shared" si="91"/>
        <v>5912205031743</v>
      </c>
      <c r="F119" s="23">
        <f t="shared" si="98"/>
        <v>95.065944568333876</v>
      </c>
      <c r="G119" s="91">
        <f t="shared" si="99"/>
        <v>1.8121881134240095E-3</v>
      </c>
      <c r="H119" s="55">
        <f t="shared" si="100"/>
        <v>1</v>
      </c>
      <c r="I119" s="8">
        <f t="shared" si="92"/>
        <v>-5968008251735</v>
      </c>
      <c r="J119" s="3">
        <f t="shared" si="93"/>
        <v>0</v>
      </c>
      <c r="K119" s="37">
        <f t="shared" si="94"/>
        <v>5912205031743</v>
      </c>
      <c r="L119" s="8">
        <f t="shared" si="95"/>
        <v>-1449386291601</v>
      </c>
      <c r="M119" s="3">
        <f t="shared" si="89"/>
        <v>0</v>
      </c>
      <c r="N119" s="37">
        <f t="shared" si="96"/>
        <v>1435833959149</v>
      </c>
      <c r="P119" s="71">
        <f t="shared" si="101"/>
        <v>2.1555378861002543E-5</v>
      </c>
      <c r="Q119" s="70">
        <f t="shared" si="102"/>
        <v>128938281.70430732</v>
      </c>
      <c r="R119" s="70">
        <f t="shared" si="103"/>
        <v>0</v>
      </c>
      <c r="S119" s="11">
        <f t="shared" si="97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0"/>
        <v>4892</v>
      </c>
      <c r="E120" s="2">
        <f t="shared" si="91"/>
        <v>7808594902100</v>
      </c>
      <c r="F120" s="24">
        <f t="shared" si="98"/>
        <v>95.065944568333876</v>
      </c>
      <c r="G120" s="92">
        <f t="shared" si="99"/>
        <v>1.8121881134240095E-3</v>
      </c>
      <c r="H120" s="56">
        <f t="shared" si="100"/>
        <v>1</v>
      </c>
      <c r="I120" s="7">
        <f t="shared" si="92"/>
        <v>-7882297480035</v>
      </c>
      <c r="J120" s="2">
        <f t="shared" si="93"/>
        <v>0</v>
      </c>
      <c r="K120" s="34">
        <f t="shared" si="94"/>
        <v>7808594902100</v>
      </c>
      <c r="L120" s="7">
        <f t="shared" si="95"/>
        <v>-1914289228300</v>
      </c>
      <c r="M120" s="2">
        <f t="shared" si="89"/>
        <v>0</v>
      </c>
      <c r="N120" s="34">
        <f t="shared" si="96"/>
        <v>1896389870357</v>
      </c>
      <c r="P120" s="39">
        <f t="shared" si="101"/>
        <v>2.1555378861002543E-5</v>
      </c>
      <c r="Q120" s="38">
        <f t="shared" si="102"/>
        <v>170296328.12800866</v>
      </c>
      <c r="R120" s="38">
        <f t="shared" si="103"/>
        <v>0</v>
      </c>
      <c r="S120" s="12">
        <f t="shared" si="97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0"/>
        <v>4892</v>
      </c>
      <c r="E121" s="3">
        <f t="shared" si="91"/>
        <v>10313267895435</v>
      </c>
      <c r="F121" s="23">
        <f t="shared" si="98"/>
        <v>95.065944568333876</v>
      </c>
      <c r="G121" s="91">
        <f t="shared" si="99"/>
        <v>1.8121881134240095E-3</v>
      </c>
      <c r="H121" s="55">
        <f t="shared" si="100"/>
        <v>1</v>
      </c>
      <c r="I121" s="8">
        <f t="shared" si="92"/>
        <v>-10410611202071</v>
      </c>
      <c r="J121" s="3">
        <f t="shared" si="93"/>
        <v>0</v>
      </c>
      <c r="K121" s="37">
        <f t="shared" si="94"/>
        <v>10313267895435</v>
      </c>
      <c r="L121" s="8">
        <f t="shared" si="95"/>
        <v>-2528313722036</v>
      </c>
      <c r="M121" s="3">
        <f t="shared" ref="M121:M152" si="104">J121-J120</f>
        <v>0</v>
      </c>
      <c r="N121" s="37">
        <f t="shared" si="96"/>
        <v>2504672993335</v>
      </c>
      <c r="P121" s="71">
        <f t="shared" si="101"/>
        <v>2.1555378861002543E-5</v>
      </c>
      <c r="Q121" s="70">
        <f t="shared" si="102"/>
        <v>224920318.45495659</v>
      </c>
      <c r="R121" s="70">
        <f t="shared" si="103"/>
        <v>0</v>
      </c>
      <c r="S121" s="11">
        <f t="shared" si="97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0"/>
        <v>4892</v>
      </c>
      <c r="E122" s="2">
        <f t="shared" si="91"/>
        <v>13621335978693</v>
      </c>
      <c r="F122" s="24">
        <f t="shared" si="98"/>
        <v>95.065944568333876</v>
      </c>
      <c r="G122" s="92">
        <f t="shared" si="99"/>
        <v>1.8121881134240095E-3</v>
      </c>
      <c r="H122" s="56">
        <f t="shared" si="100"/>
        <v>1</v>
      </c>
      <c r="I122" s="7">
        <f t="shared" si="92"/>
        <v>-13749902978118</v>
      </c>
      <c r="J122" s="2">
        <f t="shared" si="93"/>
        <v>0</v>
      </c>
      <c r="K122" s="34">
        <f t="shared" si="94"/>
        <v>13621335978693</v>
      </c>
      <c r="L122" s="7">
        <f t="shared" si="95"/>
        <v>-3339291776047</v>
      </c>
      <c r="M122" s="2">
        <f t="shared" si="104"/>
        <v>0</v>
      </c>
      <c r="N122" s="34">
        <f t="shared" si="96"/>
        <v>3308068083258</v>
      </c>
      <c r="P122" s="39">
        <f t="shared" si="101"/>
        <v>2.1555378861002543E-5</v>
      </c>
      <c r="Q122" s="38">
        <f t="shared" si="102"/>
        <v>297065416.62209237</v>
      </c>
      <c r="R122" s="38">
        <f t="shared" si="103"/>
        <v>0</v>
      </c>
      <c r="S122" s="12">
        <f t="shared" si="97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5">D122+IF(M123&gt;0,M123,0)</f>
        <v>4892</v>
      </c>
      <c r="E123" s="3">
        <f t="shared" ref="E123:E154" si="106">E122+IF(N123&gt;0,N123,0)</f>
        <v>17990494935807</v>
      </c>
      <c r="F123" s="23">
        <f t="shared" si="98"/>
        <v>95.065944568333876</v>
      </c>
      <c r="G123" s="91">
        <f t="shared" si="99"/>
        <v>1.8121881134240095E-3</v>
      </c>
      <c r="H123" s="55">
        <f t="shared" si="100"/>
        <v>1</v>
      </c>
      <c r="I123" s="8">
        <f t="shared" ref="I123:I154" si="107">INT((Z$4*K123+I122)/(1+Y$4*J123))</f>
        <v>-18160300892105</v>
      </c>
      <c r="J123" s="3">
        <f t="shared" ref="J123:J154" si="108">S123</f>
        <v>0</v>
      </c>
      <c r="K123" s="37">
        <f t="shared" ref="K123:K154" si="109">INT((X$4*J123+K122)/(1+W$4+Z$4))</f>
        <v>17990494935807</v>
      </c>
      <c r="L123" s="8">
        <f t="shared" ref="L123:L154" si="110">I123-I122</f>
        <v>-4410397913987</v>
      </c>
      <c r="M123" s="3">
        <f t="shared" si="104"/>
        <v>0</v>
      </c>
      <c r="N123" s="37">
        <f t="shared" ref="N123:N154" si="111">K123-K122</f>
        <v>4369158957114</v>
      </c>
      <c r="P123" s="71">
        <f t="shared" si="101"/>
        <v>2.1555378861002543E-5</v>
      </c>
      <c r="Q123" s="70">
        <f t="shared" si="102"/>
        <v>392351666.46201223</v>
      </c>
      <c r="R123" s="70">
        <f t="shared" si="103"/>
        <v>0</v>
      </c>
      <c r="S123" s="11">
        <f t="shared" si="97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5"/>
        <v>4892</v>
      </c>
      <c r="E124" s="2">
        <f t="shared" si="106"/>
        <v>23761098657398</v>
      </c>
      <c r="F124" s="24">
        <f t="shared" si="98"/>
        <v>95.065944568333876</v>
      </c>
      <c r="G124" s="92">
        <f t="shared" si="99"/>
        <v>1.8121881134240095E-3</v>
      </c>
      <c r="H124" s="56">
        <f t="shared" si="100"/>
        <v>1</v>
      </c>
      <c r="I124" s="7">
        <f t="shared" si="107"/>
        <v>-23985371315490</v>
      </c>
      <c r="J124" s="2">
        <f t="shared" si="108"/>
        <v>0</v>
      </c>
      <c r="K124" s="34">
        <f t="shared" si="109"/>
        <v>23761098657398</v>
      </c>
      <c r="L124" s="7">
        <f t="shared" si="110"/>
        <v>-5825070423385</v>
      </c>
      <c r="M124" s="2">
        <f t="shared" si="104"/>
        <v>0</v>
      </c>
      <c r="N124" s="34">
        <f t="shared" si="111"/>
        <v>5770603721591</v>
      </c>
      <c r="P124" s="39">
        <f t="shared" si="101"/>
        <v>2.1555378861002543E-5</v>
      </c>
      <c r="Q124" s="38">
        <f t="shared" si="102"/>
        <v>518201788.49691427</v>
      </c>
      <c r="R124" s="38">
        <f t="shared" si="103"/>
        <v>0</v>
      </c>
      <c r="S124" s="12">
        <f t="shared" si="97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5"/>
        <v>4892</v>
      </c>
      <c r="E125" s="3">
        <f t="shared" si="106"/>
        <v>31382672429033</v>
      </c>
      <c r="F125" s="23">
        <f t="shared" si="98"/>
        <v>95.065944568333876</v>
      </c>
      <c r="G125" s="91">
        <f t="shared" si="99"/>
        <v>1.8121881134240095E-3</v>
      </c>
      <c r="H125" s="55">
        <f t="shared" si="100"/>
        <v>1</v>
      </c>
      <c r="I125" s="8">
        <f t="shared" si="107"/>
        <v>-31678882445129</v>
      </c>
      <c r="J125" s="3">
        <f t="shared" si="108"/>
        <v>0</v>
      </c>
      <c r="K125" s="37">
        <f t="shared" si="109"/>
        <v>31382672429033</v>
      </c>
      <c r="L125" s="8">
        <f t="shared" si="110"/>
        <v>-7693511129639</v>
      </c>
      <c r="M125" s="3">
        <f t="shared" si="104"/>
        <v>0</v>
      </c>
      <c r="N125" s="37">
        <f t="shared" si="111"/>
        <v>7621573771635</v>
      </c>
      <c r="P125" s="71">
        <f t="shared" si="101"/>
        <v>2.1555378861002543E-5</v>
      </c>
      <c r="Q125" s="70">
        <f t="shared" si="102"/>
        <v>684419403.76468909</v>
      </c>
      <c r="R125" s="70">
        <f t="shared" si="103"/>
        <v>0</v>
      </c>
      <c r="S125" s="11">
        <f t="shared" si="97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5"/>
        <v>4892</v>
      </c>
      <c r="E126" s="2">
        <f t="shared" si="106"/>
        <v>41448930581388</v>
      </c>
      <c r="F126" s="24">
        <f t="shared" si="98"/>
        <v>95.065944568333876</v>
      </c>
      <c r="G126" s="92">
        <f t="shared" si="99"/>
        <v>1.8121881134240095E-3</v>
      </c>
      <c r="H126" s="56">
        <f t="shared" si="100"/>
        <v>1</v>
      </c>
      <c r="I126" s="7">
        <f t="shared" si="107"/>
        <v>-41840152472743</v>
      </c>
      <c r="J126" s="2">
        <f t="shared" si="108"/>
        <v>0</v>
      </c>
      <c r="K126" s="34">
        <f t="shared" si="109"/>
        <v>41448930581388</v>
      </c>
      <c r="L126" s="7">
        <f t="shared" si="110"/>
        <v>-10161270027614</v>
      </c>
      <c r="M126" s="2">
        <f t="shared" si="104"/>
        <v>0</v>
      </c>
      <c r="N126" s="34">
        <f t="shared" si="111"/>
        <v>10066258152355</v>
      </c>
      <c r="P126" s="39">
        <f t="shared" si="101"/>
        <v>2.1555378861002543E-5</v>
      </c>
      <c r="Q126" s="38">
        <f t="shared" si="102"/>
        <v>903952727.83763111</v>
      </c>
      <c r="R126" s="38">
        <f t="shared" si="103"/>
        <v>0</v>
      </c>
      <c r="S126" s="12">
        <f t="shared" si="97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5"/>
        <v>4892</v>
      </c>
      <c r="E127" s="3">
        <f t="shared" si="106"/>
        <v>54744026348481</v>
      </c>
      <c r="F127" s="23">
        <f t="shared" si="98"/>
        <v>95.065944568333876</v>
      </c>
      <c r="G127" s="91">
        <f t="shared" si="99"/>
        <v>1.8121881134240095E-3</v>
      </c>
      <c r="H127" s="55">
        <f t="shared" si="100"/>
        <v>1</v>
      </c>
      <c r="I127" s="8">
        <f t="shared" si="107"/>
        <v>-55260735979317</v>
      </c>
      <c r="J127" s="3">
        <f t="shared" si="108"/>
        <v>0</v>
      </c>
      <c r="K127" s="37">
        <f t="shared" si="109"/>
        <v>54744026348481</v>
      </c>
      <c r="L127" s="8">
        <f t="shared" si="110"/>
        <v>-13420583506574</v>
      </c>
      <c r="M127" s="3">
        <f t="shared" si="104"/>
        <v>0</v>
      </c>
      <c r="N127" s="37">
        <f t="shared" si="111"/>
        <v>13295095767093</v>
      </c>
      <c r="P127" s="71">
        <f t="shared" si="101"/>
        <v>2.1555378861002543E-5</v>
      </c>
      <c r="Q127" s="70">
        <f t="shared" si="102"/>
        <v>1193903226.1700511</v>
      </c>
      <c r="R127" s="70">
        <f t="shared" si="103"/>
        <v>0</v>
      </c>
      <c r="S127" s="11">
        <f t="shared" si="97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5"/>
        <v>4892</v>
      </c>
      <c r="E128" s="2">
        <f t="shared" si="106"/>
        <v>72303636759904</v>
      </c>
      <c r="F128" s="24">
        <f t="shared" si="98"/>
        <v>95.065944568333876</v>
      </c>
      <c r="G128" s="92">
        <f t="shared" si="99"/>
        <v>1.8121881134240095E-3</v>
      </c>
      <c r="H128" s="56">
        <f t="shared" si="100"/>
        <v>1</v>
      </c>
      <c r="I128" s="7">
        <f t="shared" si="107"/>
        <v>-72986085386179</v>
      </c>
      <c r="J128" s="2">
        <f t="shared" si="108"/>
        <v>0</v>
      </c>
      <c r="K128" s="34">
        <f t="shared" si="109"/>
        <v>72303636759904</v>
      </c>
      <c r="L128" s="7">
        <f t="shared" si="110"/>
        <v>-17725349406862</v>
      </c>
      <c r="M128" s="2">
        <f t="shared" si="104"/>
        <v>0</v>
      </c>
      <c r="N128" s="34">
        <f t="shared" si="111"/>
        <v>17559610411423</v>
      </c>
      <c r="P128" s="39">
        <f t="shared" si="101"/>
        <v>2.1555378861002543E-5</v>
      </c>
      <c r="Q128" s="38">
        <f t="shared" si="102"/>
        <v>1576857804.1970241</v>
      </c>
      <c r="R128" s="38">
        <f t="shared" si="103"/>
        <v>0</v>
      </c>
      <c r="S128" s="12">
        <f t="shared" si="97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5"/>
        <v>4892</v>
      </c>
      <c r="E129" s="3">
        <f t="shared" si="106"/>
        <v>95495641029941</v>
      </c>
      <c r="F129" s="23">
        <f t="shared" si="98"/>
        <v>95.065944568333876</v>
      </c>
      <c r="G129" s="91">
        <f t="shared" si="99"/>
        <v>1.8121881134240095E-3</v>
      </c>
      <c r="H129" s="55">
        <f t="shared" si="100"/>
        <v>1</v>
      </c>
      <c r="I129" s="8">
        <f t="shared" si="107"/>
        <v>-96396990839093</v>
      </c>
      <c r="J129" s="3">
        <f t="shared" si="108"/>
        <v>0</v>
      </c>
      <c r="K129" s="37">
        <f t="shared" si="109"/>
        <v>95495641029941</v>
      </c>
      <c r="L129" s="8">
        <f t="shared" si="110"/>
        <v>-23410905452914</v>
      </c>
      <c r="M129" s="3">
        <f t="shared" si="104"/>
        <v>0</v>
      </c>
      <c r="N129" s="37">
        <f t="shared" si="111"/>
        <v>23192004270037</v>
      </c>
      <c r="P129" s="71">
        <f t="shared" si="101"/>
        <v>2.1555378861002543E-5</v>
      </c>
      <c r="Q129" s="70">
        <f t="shared" si="102"/>
        <v>2082648308.697844</v>
      </c>
      <c r="R129" s="70">
        <f t="shared" si="103"/>
        <v>0</v>
      </c>
      <c r="S129" s="11">
        <f t="shared" si="97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5"/>
        <v>4892</v>
      </c>
      <c r="E130" s="2">
        <f t="shared" si="106"/>
        <v>126126677223746</v>
      </c>
      <c r="F130" s="24">
        <f t="shared" si="98"/>
        <v>95.065944568333876</v>
      </c>
      <c r="G130" s="92">
        <f t="shared" si="99"/>
        <v>1.8121881134240095E-3</v>
      </c>
      <c r="H130" s="56">
        <f t="shared" si="100"/>
        <v>1</v>
      </c>
      <c r="I130" s="7">
        <f t="shared" si="107"/>
        <v>-127317142625388</v>
      </c>
      <c r="J130" s="2">
        <f t="shared" si="108"/>
        <v>0</v>
      </c>
      <c r="K130" s="34">
        <f t="shared" si="109"/>
        <v>126126677223746</v>
      </c>
      <c r="L130" s="7">
        <f t="shared" si="110"/>
        <v>-30920151786295</v>
      </c>
      <c r="M130" s="2">
        <f t="shared" si="104"/>
        <v>0</v>
      </c>
      <c r="N130" s="34">
        <f t="shared" si="111"/>
        <v>30631036193805</v>
      </c>
      <c r="P130" s="39">
        <f t="shared" si="101"/>
        <v>2.1555378861002543E-5</v>
      </c>
      <c r="Q130" s="38">
        <f t="shared" si="102"/>
        <v>2750675404.1336298</v>
      </c>
      <c r="R130" s="38">
        <f t="shared" si="103"/>
        <v>0</v>
      </c>
      <c r="S130" s="12">
        <f t="shared" si="97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5"/>
        <v>4892</v>
      </c>
      <c r="E131" s="3">
        <f t="shared" si="106"/>
        <v>166582877877278</v>
      </c>
      <c r="F131" s="23">
        <f t="shared" si="98"/>
        <v>95.065944568333876</v>
      </c>
      <c r="G131" s="91">
        <f t="shared" si="99"/>
        <v>1.8121881134240095E-3</v>
      </c>
      <c r="H131" s="55">
        <f t="shared" si="100"/>
        <v>1</v>
      </c>
      <c r="I131" s="8">
        <f t="shared" si="107"/>
        <v>-168155195147979</v>
      </c>
      <c r="J131" s="3">
        <f t="shared" si="108"/>
        <v>0</v>
      </c>
      <c r="K131" s="37">
        <f t="shared" si="109"/>
        <v>166582877877278</v>
      </c>
      <c r="L131" s="8">
        <f t="shared" si="110"/>
        <v>-40838052522591</v>
      </c>
      <c r="M131" s="3">
        <f t="shared" si="104"/>
        <v>0</v>
      </c>
      <c r="N131" s="37">
        <f t="shared" si="111"/>
        <v>40456200653532</v>
      </c>
      <c r="P131" s="71">
        <f t="shared" si="101"/>
        <v>2.1555378861002543E-5</v>
      </c>
      <c r="Q131" s="70">
        <f t="shared" si="102"/>
        <v>3632977852.0152998</v>
      </c>
      <c r="R131" s="70">
        <f t="shared" si="103"/>
        <v>0</v>
      </c>
      <c r="S131" s="11">
        <f t="shared" si="97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5"/>
        <v>4892</v>
      </c>
      <c r="E132" s="2">
        <f t="shared" si="106"/>
        <v>220015747760075</v>
      </c>
      <c r="F132" s="24">
        <f t="shared" si="98"/>
        <v>95.065944568333876</v>
      </c>
      <c r="G132" s="92">
        <f t="shared" ref="G132:G163" si="112">D132/U$3</f>
        <v>1.8121881134240095E-3</v>
      </c>
      <c r="H132" s="56">
        <f t="shared" si="100"/>
        <v>1</v>
      </c>
      <c r="I132" s="7">
        <f t="shared" si="107"/>
        <v>-222092399123062</v>
      </c>
      <c r="J132" s="2">
        <f t="shared" si="108"/>
        <v>0</v>
      </c>
      <c r="K132" s="34">
        <f t="shared" si="109"/>
        <v>220015747760075</v>
      </c>
      <c r="L132" s="7">
        <f t="shared" si="110"/>
        <v>-53937203975083</v>
      </c>
      <c r="M132" s="2">
        <f t="shared" si="104"/>
        <v>0</v>
      </c>
      <c r="N132" s="34">
        <f t="shared" si="111"/>
        <v>53432869882797</v>
      </c>
      <c r="P132" s="39">
        <f t="shared" si="101"/>
        <v>2.1555378861002543E-5</v>
      </c>
      <c r="Q132" s="38">
        <f t="shared" si="102"/>
        <v>4798286287.6411867</v>
      </c>
      <c r="R132" s="38">
        <f t="shared" si="103"/>
        <v>0</v>
      </c>
      <c r="S132" s="12">
        <f t="shared" si="97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5"/>
        <v>4892</v>
      </c>
      <c r="E133" s="3">
        <f t="shared" si="106"/>
        <v>290587663505768</v>
      </c>
      <c r="F133" s="23">
        <f t="shared" si="98"/>
        <v>95.065944568333876</v>
      </c>
      <c r="G133" s="91">
        <f t="shared" si="112"/>
        <v>1.8121881134240095E-3</v>
      </c>
      <c r="H133" s="55">
        <f t="shared" si="100"/>
        <v>1</v>
      </c>
      <c r="I133" s="8">
        <f t="shared" si="107"/>
        <v>-293330418395416</v>
      </c>
      <c r="J133" s="3">
        <f t="shared" si="108"/>
        <v>0</v>
      </c>
      <c r="K133" s="37">
        <f t="shared" si="109"/>
        <v>290587663505768</v>
      </c>
      <c r="L133" s="8">
        <f t="shared" si="110"/>
        <v>-71238019272354</v>
      </c>
      <c r="M133" s="3">
        <f t="shared" si="104"/>
        <v>0</v>
      </c>
      <c r="N133" s="37">
        <f t="shared" si="111"/>
        <v>70571915745693</v>
      </c>
      <c r="P133" s="71">
        <f t="shared" si="101"/>
        <v>2.1555378861002543E-5</v>
      </c>
      <c r="Q133" s="70">
        <f t="shared" si="102"/>
        <v>6337377280.0793943</v>
      </c>
      <c r="R133" s="70">
        <f t="shared" si="103"/>
        <v>0</v>
      </c>
      <c r="S133" s="11">
        <f t="shared" si="97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5"/>
        <v>4892</v>
      </c>
      <c r="E134" s="2">
        <f t="shared" si="106"/>
        <v>383796119329711</v>
      </c>
      <c r="F134" s="24">
        <f t="shared" si="98"/>
        <v>95.065944568333876</v>
      </c>
      <c r="G134" s="92">
        <f t="shared" si="112"/>
        <v>1.8121881134240095E-3</v>
      </c>
      <c r="H134" s="56">
        <f t="shared" si="100"/>
        <v>1</v>
      </c>
      <c r="I134" s="7">
        <f t="shared" si="107"/>
        <v>-387418636097479</v>
      </c>
      <c r="J134" s="2">
        <f t="shared" si="108"/>
        <v>0</v>
      </c>
      <c r="K134" s="34">
        <f t="shared" si="109"/>
        <v>383796119329711</v>
      </c>
      <c r="L134" s="7">
        <f t="shared" si="110"/>
        <v>-94088217702063</v>
      </c>
      <c r="M134" s="2">
        <f t="shared" si="104"/>
        <v>0</v>
      </c>
      <c r="N134" s="34">
        <f t="shared" si="111"/>
        <v>93208455823943</v>
      </c>
      <c r="P134" s="39">
        <f t="shared" si="101"/>
        <v>2.1555378861002543E-5</v>
      </c>
      <c r="Q134" s="38">
        <f t="shared" si="102"/>
        <v>8370144752.2655611</v>
      </c>
      <c r="R134" s="38">
        <f t="shared" si="103"/>
        <v>0</v>
      </c>
      <c r="S134" s="12">
        <f t="shared" si="97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5"/>
        <v>4892</v>
      </c>
      <c r="E135" s="3">
        <f t="shared" si="106"/>
        <v>506901977308552</v>
      </c>
      <c r="F135" s="23">
        <f t="shared" si="98"/>
        <v>95.065944568333876</v>
      </c>
      <c r="G135" s="91">
        <f t="shared" si="112"/>
        <v>1.8121881134240095E-3</v>
      </c>
      <c r="H135" s="55">
        <f t="shared" si="100"/>
        <v>1</v>
      </c>
      <c r="I135" s="8">
        <f t="shared" si="107"/>
        <v>-511686447032901</v>
      </c>
      <c r="J135" s="3">
        <f t="shared" si="108"/>
        <v>0</v>
      </c>
      <c r="K135" s="37">
        <f t="shared" si="109"/>
        <v>506901977308552</v>
      </c>
      <c r="L135" s="8">
        <f t="shared" si="110"/>
        <v>-124267810935422</v>
      </c>
      <c r="M135" s="3">
        <f t="shared" si="104"/>
        <v>0</v>
      </c>
      <c r="N135" s="37">
        <f t="shared" si="111"/>
        <v>123105857978841</v>
      </c>
      <c r="P135" s="71">
        <f t="shared" si="101"/>
        <v>2.1555378861002543E-5</v>
      </c>
      <c r="Q135" s="70">
        <f t="shared" si="102"/>
        <v>11054939619.027782</v>
      </c>
      <c r="R135" s="70">
        <f t="shared" si="103"/>
        <v>0</v>
      </c>
      <c r="S135" s="11">
        <f t="shared" si="97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5"/>
        <v>4892</v>
      </c>
      <c r="E136" s="2">
        <f t="shared" si="106"/>
        <v>669495082566428</v>
      </c>
      <c r="F136" s="24">
        <f t="shared" si="98"/>
        <v>95.065944568333876</v>
      </c>
      <c r="G136" s="92">
        <f t="shared" si="112"/>
        <v>1.8121881134240095E-3</v>
      </c>
      <c r="H136" s="56">
        <f t="shared" ref="H136:H167" si="113">D136/D135</f>
        <v>1</v>
      </c>
      <c r="I136" s="7">
        <f t="shared" si="107"/>
        <v>-675814211505829</v>
      </c>
      <c r="J136" s="2">
        <f t="shared" si="108"/>
        <v>0</v>
      </c>
      <c r="K136" s="34">
        <f t="shared" si="109"/>
        <v>669495082566428</v>
      </c>
      <c r="L136" s="7">
        <f t="shared" si="110"/>
        <v>-164127764472928</v>
      </c>
      <c r="M136" s="2">
        <f t="shared" si="104"/>
        <v>0</v>
      </c>
      <c r="N136" s="34">
        <f t="shared" si="111"/>
        <v>162593105257876</v>
      </c>
      <c r="P136" s="39">
        <f t="shared" si="101"/>
        <v>2.1555378861002543E-5</v>
      </c>
      <c r="Q136" s="38">
        <f t="shared" si="102"/>
        <v>14600905193.162413</v>
      </c>
      <c r="R136" s="38">
        <f t="shared" si="103"/>
        <v>0</v>
      </c>
      <c r="S136" s="12">
        <f t="shared" si="97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5"/>
        <v>4892</v>
      </c>
      <c r="E137" s="3">
        <f t="shared" si="106"/>
        <v>884241304325775</v>
      </c>
      <c r="F137" s="23">
        <f t="shared" si="98"/>
        <v>95.065944568333876</v>
      </c>
      <c r="G137" s="91">
        <f t="shared" si="112"/>
        <v>1.8121881134240095E-3</v>
      </c>
      <c r="H137" s="55">
        <f t="shared" si="113"/>
        <v>1</v>
      </c>
      <c r="I137" s="8">
        <f t="shared" si="107"/>
        <v>-892587347429819</v>
      </c>
      <c r="J137" s="3">
        <f t="shared" si="108"/>
        <v>0</v>
      </c>
      <c r="K137" s="37">
        <f t="shared" si="109"/>
        <v>884241304325775</v>
      </c>
      <c r="L137" s="8">
        <f t="shared" si="110"/>
        <v>-216773135923990</v>
      </c>
      <c r="M137" s="3">
        <f t="shared" si="104"/>
        <v>0</v>
      </c>
      <c r="N137" s="37">
        <f t="shared" si="111"/>
        <v>214746221759347</v>
      </c>
      <c r="P137" s="71">
        <f t="shared" si="101"/>
        <v>2.1555378861002543E-5</v>
      </c>
      <c r="Q137" s="70">
        <f t="shared" si="102"/>
        <v>19284269277.552067</v>
      </c>
      <c r="R137" s="70">
        <f t="shared" si="103"/>
        <v>0</v>
      </c>
      <c r="S137" s="11">
        <f t="shared" si="97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5"/>
        <v>4892</v>
      </c>
      <c r="E138" s="2">
        <f t="shared" si="106"/>
        <v>1167869196706412</v>
      </c>
      <c r="F138" s="24">
        <f t="shared" si="98"/>
        <v>95.065944568333876</v>
      </c>
      <c r="G138" s="92">
        <f t="shared" si="112"/>
        <v>1.8121881134240095E-3</v>
      </c>
      <c r="H138" s="56">
        <f t="shared" si="113"/>
        <v>1</v>
      </c>
      <c r="I138" s="7">
        <f t="shared" si="107"/>
        <v>-1178892303871675</v>
      </c>
      <c r="J138" s="2">
        <f t="shared" si="108"/>
        <v>0</v>
      </c>
      <c r="K138" s="34">
        <f t="shared" si="109"/>
        <v>1167869196706412</v>
      </c>
      <c r="L138" s="7">
        <f t="shared" si="110"/>
        <v>-286304956441856</v>
      </c>
      <c r="M138" s="2">
        <f t="shared" si="104"/>
        <v>0</v>
      </c>
      <c r="N138" s="34">
        <f t="shared" si="111"/>
        <v>283627892380637</v>
      </c>
      <c r="P138" s="39">
        <f t="shared" si="101"/>
        <v>2.1555378861002543E-5</v>
      </c>
      <c r="Q138" s="38">
        <f t="shared" si="102"/>
        <v>25469862083.907436</v>
      </c>
      <c r="R138" s="38">
        <f t="shared" si="103"/>
        <v>0</v>
      </c>
      <c r="S138" s="12">
        <f t="shared" si="97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5"/>
        <v>4892</v>
      </c>
      <c r="E139" s="3">
        <f t="shared" si="106"/>
        <v>1542473139337971</v>
      </c>
      <c r="F139" s="23">
        <f t="shared" si="98"/>
        <v>95.065944568333876</v>
      </c>
      <c r="G139" s="91">
        <f t="shared" si="112"/>
        <v>1.8121881134240095E-3</v>
      </c>
      <c r="H139" s="55">
        <f t="shared" si="113"/>
        <v>1</v>
      </c>
      <c r="I139" s="8">
        <f t="shared" si="107"/>
        <v>-1557032001550427</v>
      </c>
      <c r="J139" s="3">
        <f t="shared" si="108"/>
        <v>0</v>
      </c>
      <c r="K139" s="37">
        <f t="shared" si="109"/>
        <v>1542473139337971</v>
      </c>
      <c r="L139" s="8">
        <f t="shared" si="110"/>
        <v>-378139697678752</v>
      </c>
      <c r="M139" s="3">
        <f t="shared" si="104"/>
        <v>0</v>
      </c>
      <c r="N139" s="37">
        <f t="shared" si="111"/>
        <v>374603942631559</v>
      </c>
      <c r="P139" s="71">
        <f t="shared" si="101"/>
        <v>2.1555378861002543E-5</v>
      </c>
      <c r="Q139" s="70">
        <f t="shared" si="102"/>
        <v>33639536206.311634</v>
      </c>
      <c r="R139" s="70">
        <f t="shared" si="103"/>
        <v>0</v>
      </c>
      <c r="S139" s="11">
        <f t="shared" si="97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5"/>
        <v>4892</v>
      </c>
      <c r="E140" s="2">
        <f t="shared" si="106"/>
        <v>2037234471367981</v>
      </c>
      <c r="F140" s="24">
        <f t="shared" si="98"/>
        <v>95.065944568333876</v>
      </c>
      <c r="G140" s="92">
        <f t="shared" si="112"/>
        <v>1.8121881134240095E-3</v>
      </c>
      <c r="H140" s="56">
        <f t="shared" si="113"/>
        <v>1</v>
      </c>
      <c r="I140" s="7">
        <f t="shared" si="107"/>
        <v>-2056463212024834</v>
      </c>
      <c r="J140" s="2">
        <f t="shared" si="108"/>
        <v>0</v>
      </c>
      <c r="K140" s="34">
        <f t="shared" si="109"/>
        <v>2037234471367981</v>
      </c>
      <c r="L140" s="7">
        <f t="shared" si="110"/>
        <v>-499431210474407</v>
      </c>
      <c r="M140" s="2">
        <f t="shared" si="104"/>
        <v>0</v>
      </c>
      <c r="N140" s="34">
        <f t="shared" si="111"/>
        <v>494761332030010</v>
      </c>
      <c r="P140" s="39">
        <f t="shared" si="101"/>
        <v>2.1555378861002543E-5</v>
      </c>
      <c r="Q140" s="38">
        <f t="shared" si="102"/>
        <v>44429702542.14045</v>
      </c>
      <c r="R140" s="38">
        <f t="shared" si="103"/>
        <v>0</v>
      </c>
      <c r="S140" s="12">
        <f t="shared" si="97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5"/>
        <v>4892</v>
      </c>
      <c r="E141" s="3">
        <f t="shared" si="106"/>
        <v>2690694693789802</v>
      </c>
      <c r="F141" s="23">
        <f t="shared" si="98"/>
        <v>95.065944568333876</v>
      </c>
      <c r="G141" s="91">
        <f t="shared" si="112"/>
        <v>1.8121881134240095E-3</v>
      </c>
      <c r="H141" s="55">
        <f t="shared" si="113"/>
        <v>1</v>
      </c>
      <c r="I141" s="8">
        <f t="shared" si="107"/>
        <v>-2716091215979698</v>
      </c>
      <c r="J141" s="3">
        <f t="shared" si="108"/>
        <v>0</v>
      </c>
      <c r="K141" s="37">
        <f t="shared" si="109"/>
        <v>2690694693789802</v>
      </c>
      <c r="L141" s="8">
        <f t="shared" si="110"/>
        <v>-659628003954864</v>
      </c>
      <c r="M141" s="3">
        <f t="shared" si="104"/>
        <v>0</v>
      </c>
      <c r="N141" s="37">
        <f t="shared" si="111"/>
        <v>653460222421821</v>
      </c>
      <c r="P141" s="71">
        <f t="shared" si="101"/>
        <v>2.1555378861002543E-5</v>
      </c>
      <c r="Q141" s="70">
        <f t="shared" si="102"/>
        <v>58680906177.737976</v>
      </c>
      <c r="R141" s="70">
        <f t="shared" si="103"/>
        <v>0</v>
      </c>
      <c r="S141" s="11">
        <f t="shared" si="97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5"/>
        <v>4892</v>
      </c>
      <c r="E142" s="2">
        <f t="shared" si="106"/>
        <v>3553757820682822</v>
      </c>
      <c r="F142" s="24">
        <f t="shared" si="98"/>
        <v>95.065944568333876</v>
      </c>
      <c r="G142" s="92">
        <f t="shared" si="112"/>
        <v>1.8121881134240095E-3</v>
      </c>
      <c r="H142" s="56">
        <f t="shared" si="113"/>
        <v>1</v>
      </c>
      <c r="I142" s="7">
        <f t="shared" si="107"/>
        <v>-3587300492604942</v>
      </c>
      <c r="J142" s="2">
        <f t="shared" si="108"/>
        <v>0</v>
      </c>
      <c r="K142" s="34">
        <f t="shared" si="109"/>
        <v>3553757820682822</v>
      </c>
      <c r="L142" s="7">
        <f t="shared" si="110"/>
        <v>-871209276625244</v>
      </c>
      <c r="M142" s="2">
        <f t="shared" si="104"/>
        <v>0</v>
      </c>
      <c r="N142" s="34">
        <f t="shared" si="111"/>
        <v>863063126893020</v>
      </c>
      <c r="P142" s="39">
        <f t="shared" si="101"/>
        <v>2.1555378861002543E-5</v>
      </c>
      <c r="Q142" s="38">
        <f t="shared" si="102"/>
        <v>77503304159.582199</v>
      </c>
      <c r="R142" s="38">
        <f t="shared" si="103"/>
        <v>0</v>
      </c>
      <c r="S142" s="12">
        <f t="shared" si="97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5"/>
        <v>4892</v>
      </c>
      <c r="E143" s="3">
        <f t="shared" si="106"/>
        <v>4693655760058119</v>
      </c>
      <c r="F143" s="23">
        <f t="shared" si="98"/>
        <v>95.065944568333876</v>
      </c>
      <c r="G143" s="91">
        <f t="shared" si="112"/>
        <v>1.8121881134240095E-3</v>
      </c>
      <c r="H143" s="55">
        <f t="shared" si="113"/>
        <v>1</v>
      </c>
      <c r="I143" s="8">
        <f t="shared" si="107"/>
        <v>-4737957528278366</v>
      </c>
      <c r="J143" s="3">
        <f t="shared" si="108"/>
        <v>0</v>
      </c>
      <c r="K143" s="37">
        <f t="shared" si="109"/>
        <v>4693655760058119</v>
      </c>
      <c r="L143" s="8">
        <f t="shared" si="110"/>
        <v>-1150657035673424</v>
      </c>
      <c r="M143" s="3">
        <f t="shared" si="104"/>
        <v>0</v>
      </c>
      <c r="N143" s="37">
        <f t="shared" si="111"/>
        <v>1139897939375297</v>
      </c>
      <c r="P143" s="71">
        <f t="shared" si="101"/>
        <v>2.1555378861002543E-5</v>
      </c>
      <c r="Q143" s="70">
        <f t="shared" si="102"/>
        <v>102363145815.4817</v>
      </c>
      <c r="R143" s="70">
        <f t="shared" si="103"/>
        <v>0</v>
      </c>
      <c r="S143" s="11">
        <f t="shared" si="97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5"/>
        <v>4892</v>
      </c>
      <c r="E144" s="2">
        <f t="shared" si="106"/>
        <v>6199185624217302</v>
      </c>
      <c r="F144" s="24">
        <f t="shared" si="98"/>
        <v>95.065944568333876</v>
      </c>
      <c r="G144" s="92">
        <f t="shared" si="112"/>
        <v>1.8121881134240095E-3</v>
      </c>
      <c r="H144" s="56">
        <f t="shared" si="113"/>
        <v>1</v>
      </c>
      <c r="I144" s="7">
        <f t="shared" si="107"/>
        <v>-6257697560057531</v>
      </c>
      <c r="J144" s="2">
        <f t="shared" si="108"/>
        <v>0</v>
      </c>
      <c r="K144" s="34">
        <f t="shared" si="109"/>
        <v>6199185624217302</v>
      </c>
      <c r="L144" s="7">
        <f t="shared" si="110"/>
        <v>-1519740031779165</v>
      </c>
      <c r="M144" s="2">
        <f t="shared" si="104"/>
        <v>0</v>
      </c>
      <c r="N144" s="34">
        <f t="shared" si="111"/>
        <v>1505529864159183</v>
      </c>
      <c r="P144" s="39">
        <f t="shared" si="101"/>
        <v>2.1555378861002543E-5</v>
      </c>
      <c r="Q144" s="38">
        <f t="shared" si="102"/>
        <v>135196992371.72389</v>
      </c>
      <c r="R144" s="38">
        <f t="shared" si="103"/>
        <v>0</v>
      </c>
      <c r="S144" s="12">
        <f t="shared" si="97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5"/>
        <v>4892</v>
      </c>
      <c r="E145" s="3">
        <f t="shared" si="106"/>
        <v>8187626951795588</v>
      </c>
      <c r="F145" s="23">
        <f t="shared" si="98"/>
        <v>95.065944568333876</v>
      </c>
      <c r="G145" s="91">
        <f t="shared" si="112"/>
        <v>1.8121881134240095E-3</v>
      </c>
      <c r="H145" s="55">
        <f t="shared" si="113"/>
        <v>1</v>
      </c>
      <c r="I145" s="8">
        <f t="shared" si="107"/>
        <v>-8264907086952254</v>
      </c>
      <c r="J145" s="3">
        <f t="shared" si="108"/>
        <v>0</v>
      </c>
      <c r="K145" s="37">
        <f t="shared" si="109"/>
        <v>8187626951795588</v>
      </c>
      <c r="L145" s="8">
        <f t="shared" si="110"/>
        <v>-2007209526894723</v>
      </c>
      <c r="M145" s="3">
        <f t="shared" si="104"/>
        <v>0</v>
      </c>
      <c r="N145" s="37">
        <f t="shared" si="111"/>
        <v>1988441327578286</v>
      </c>
      <c r="P145" s="71">
        <f t="shared" ref="P145:P176" si="114">Y$4*((1+W$4-X$4)*(1+W$4+Z$4)-X$4)</f>
        <v>2.1555378861002543E-5</v>
      </c>
      <c r="Q145" s="70">
        <f t="shared" ref="Q145:Q176" si="115">(1+W$4-X$4)*(1+W$4+Z$4)-Y$4*((Z$4*K144)+((I144+J144)*(1+W$4+Z$4)))</f>
        <v>178562573480.44437</v>
      </c>
      <c r="R145" s="70">
        <f t="shared" ref="R145:R176" si="116">-J144*(1+W$4+Z$4)</f>
        <v>0</v>
      </c>
      <c r="S145" s="11">
        <f t="shared" si="97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5"/>
        <v>4892</v>
      </c>
      <c r="E146" s="2">
        <f t="shared" si="106"/>
        <v>1.0813877687399224E+16</v>
      </c>
      <c r="F146" s="24">
        <f t="shared" si="98"/>
        <v>95.065944568333876</v>
      </c>
      <c r="G146" s="92">
        <f t="shared" si="112"/>
        <v>1.8121881134240095E-3</v>
      </c>
      <c r="H146" s="56">
        <f t="shared" si="113"/>
        <v>1</v>
      </c>
      <c r="I146" s="7">
        <f t="shared" si="107"/>
        <v>-1.0915946080865114E+16</v>
      </c>
      <c r="J146" s="2">
        <f t="shared" si="108"/>
        <v>0</v>
      </c>
      <c r="K146" s="34">
        <f t="shared" si="109"/>
        <v>1.0813877687399224E+16</v>
      </c>
      <c r="L146" s="7">
        <f t="shared" si="110"/>
        <v>-2651038993912860</v>
      </c>
      <c r="M146" s="2">
        <f t="shared" si="104"/>
        <v>0</v>
      </c>
      <c r="N146" s="34">
        <f t="shared" si="111"/>
        <v>2626250735603636</v>
      </c>
      <c r="P146" s="39">
        <f t="shared" si="114"/>
        <v>2.1555378861002543E-5</v>
      </c>
      <c r="Q146" s="38">
        <f t="shared" si="115"/>
        <v>235838032256.67145</v>
      </c>
      <c r="R146" s="38">
        <f t="shared" si="116"/>
        <v>0</v>
      </c>
      <c r="S146" s="12">
        <f t="shared" si="97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5"/>
        <v>4892</v>
      </c>
      <c r="E147" s="3">
        <f t="shared" si="106"/>
        <v>1.4282520604139794E+16</v>
      </c>
      <c r="F147" s="23">
        <f t="shared" si="98"/>
        <v>95.065944568333876</v>
      </c>
      <c r="G147" s="91">
        <f t="shared" si="112"/>
        <v>1.8121881134240095E-3</v>
      </c>
      <c r="H147" s="55">
        <f t="shared" si="113"/>
        <v>1</v>
      </c>
      <c r="I147" s="8">
        <f t="shared" si="107"/>
        <v>-1.441732829985013E+16</v>
      </c>
      <c r="J147" s="3">
        <f t="shared" si="108"/>
        <v>0</v>
      </c>
      <c r="K147" s="37">
        <f t="shared" si="109"/>
        <v>1.4282520604139794E+16</v>
      </c>
      <c r="L147" s="8">
        <f t="shared" si="110"/>
        <v>-3501382218985016</v>
      </c>
      <c r="M147" s="3">
        <f t="shared" si="104"/>
        <v>0</v>
      </c>
      <c r="N147" s="37">
        <f t="shared" si="111"/>
        <v>3468642916740570</v>
      </c>
      <c r="P147" s="71">
        <f t="shared" si="114"/>
        <v>2.1555378861002543E-5</v>
      </c>
      <c r="Q147" s="70">
        <f t="shared" si="115"/>
        <v>311485079849.62079</v>
      </c>
      <c r="R147" s="70">
        <f t="shared" si="116"/>
        <v>0</v>
      </c>
      <c r="S147" s="11">
        <f t="shared" si="97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5"/>
        <v>4892</v>
      </c>
      <c r="E148" s="2">
        <f t="shared" si="106"/>
        <v>1.8863760133460336E+16</v>
      </c>
      <c r="F148" s="24">
        <f t="shared" si="98"/>
        <v>95.065944568333876</v>
      </c>
      <c r="G148" s="92">
        <f t="shared" si="112"/>
        <v>1.8121881134240095E-3</v>
      </c>
      <c r="H148" s="56">
        <f t="shared" si="113"/>
        <v>1</v>
      </c>
      <c r="I148" s="7">
        <f t="shared" si="107"/>
        <v>-1.904180854007832E+16</v>
      </c>
      <c r="J148" s="2">
        <f t="shared" si="108"/>
        <v>0</v>
      </c>
      <c r="K148" s="34">
        <f t="shared" si="109"/>
        <v>1.8863760133460336E+16</v>
      </c>
      <c r="L148" s="7">
        <f t="shared" si="110"/>
        <v>-4624480240228190</v>
      </c>
      <c r="M148" s="2">
        <f t="shared" si="104"/>
        <v>0</v>
      </c>
      <c r="N148" s="34">
        <f t="shared" si="111"/>
        <v>4581239529320542</v>
      </c>
      <c r="P148" s="39">
        <f t="shared" si="114"/>
        <v>2.1555378861002543E-5</v>
      </c>
      <c r="Q148" s="38">
        <f t="shared" si="115"/>
        <v>411396559072.98993</v>
      </c>
      <c r="R148" s="38">
        <f t="shared" si="116"/>
        <v>0</v>
      </c>
      <c r="S148" s="12">
        <f t="shared" si="97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5"/>
        <v>4892</v>
      </c>
      <c r="E149" s="3">
        <f t="shared" si="106"/>
        <v>2.4914471068194136E+16</v>
      </c>
      <c r="F149" s="23">
        <f t="shared" si="98"/>
        <v>95.065944568333876</v>
      </c>
      <c r="G149" s="91">
        <f t="shared" si="112"/>
        <v>1.8121881134240095E-3</v>
      </c>
      <c r="H149" s="55">
        <f t="shared" si="113"/>
        <v>1</v>
      </c>
      <c r="I149" s="8">
        <f t="shared" si="107"/>
        <v>-2.5149630010211992E+16</v>
      </c>
      <c r="J149" s="3">
        <f t="shared" si="108"/>
        <v>0</v>
      </c>
      <c r="K149" s="37">
        <f t="shared" si="109"/>
        <v>2.4914471068194136E+16</v>
      </c>
      <c r="L149" s="8">
        <f t="shared" si="110"/>
        <v>-6107821470133672</v>
      </c>
      <c r="M149" s="3">
        <f t="shared" si="104"/>
        <v>0</v>
      </c>
      <c r="N149" s="37">
        <f t="shared" si="111"/>
        <v>6050710934733800</v>
      </c>
      <c r="P149" s="71">
        <f t="shared" si="114"/>
        <v>2.1555378861002543E-5</v>
      </c>
      <c r="Q149" s="70">
        <f t="shared" si="115"/>
        <v>543355492015.29974</v>
      </c>
      <c r="R149" s="70">
        <f t="shared" si="116"/>
        <v>0</v>
      </c>
      <c r="S149" s="11">
        <f t="shared" si="97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5"/>
        <v>4892</v>
      </c>
      <c r="E150" s="2">
        <f t="shared" si="106"/>
        <v>3.2905998815519124E+16</v>
      </c>
      <c r="F150" s="24">
        <f t="shared" si="98"/>
        <v>95.065944568333876</v>
      </c>
      <c r="G150" s="92">
        <f t="shared" si="112"/>
        <v>1.8121881134240095E-3</v>
      </c>
      <c r="H150" s="56">
        <f t="shared" si="113"/>
        <v>1</v>
      </c>
      <c r="I150" s="7">
        <f t="shared" si="107"/>
        <v>-3.3216586981182868E+16</v>
      </c>
      <c r="J150" s="2">
        <f t="shared" si="108"/>
        <v>0</v>
      </c>
      <c r="K150" s="34">
        <f t="shared" si="109"/>
        <v>3.2905998815519124E+16</v>
      </c>
      <c r="L150" s="7">
        <f t="shared" si="110"/>
        <v>-8066956970970876</v>
      </c>
      <c r="M150" s="2">
        <f t="shared" si="104"/>
        <v>0</v>
      </c>
      <c r="N150" s="34">
        <f t="shared" si="111"/>
        <v>7991527747324988</v>
      </c>
      <c r="P150" s="39">
        <f t="shared" si="114"/>
        <v>2.1555378861002543E-5</v>
      </c>
      <c r="Q150" s="38">
        <f t="shared" si="115"/>
        <v>717641371061.71973</v>
      </c>
      <c r="R150" s="38">
        <f t="shared" si="116"/>
        <v>0</v>
      </c>
      <c r="S150" s="12">
        <f t="shared" si="97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5"/>
        <v>4892</v>
      </c>
      <c r="E151" s="3">
        <f t="shared" si="106"/>
        <v>4.3460876816656832E+16</v>
      </c>
      <c r="F151" s="23">
        <f t="shared" si="98"/>
        <v>95.065944568333876</v>
      </c>
      <c r="G151" s="91">
        <f t="shared" si="112"/>
        <v>1.8121881134240095E-3</v>
      </c>
      <c r="H151" s="55">
        <f t="shared" si="113"/>
        <v>1</v>
      </c>
      <c r="I151" s="8">
        <f t="shared" si="107"/>
        <v>-4.3871088768719792E+16</v>
      </c>
      <c r="J151" s="3">
        <f t="shared" si="108"/>
        <v>0</v>
      </c>
      <c r="K151" s="37">
        <f t="shared" si="109"/>
        <v>4.3460876816656832E+16</v>
      </c>
      <c r="L151" s="8">
        <f t="shared" si="110"/>
        <v>-1.0654501787536924E+16</v>
      </c>
      <c r="M151" s="3">
        <f t="shared" si="104"/>
        <v>0</v>
      </c>
      <c r="N151" s="37">
        <f t="shared" si="111"/>
        <v>1.0554878001137708E+16</v>
      </c>
      <c r="P151" s="71">
        <f t="shared" si="114"/>
        <v>2.1555378861002543E-5</v>
      </c>
      <c r="Q151" s="70">
        <f t="shared" si="115"/>
        <v>947830922899.51025</v>
      </c>
      <c r="R151" s="70">
        <f t="shared" si="116"/>
        <v>0</v>
      </c>
      <c r="S151" s="11">
        <f t="shared" si="97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5"/>
        <v>4892</v>
      </c>
      <c r="E152" s="2">
        <f t="shared" si="106"/>
        <v>5.7401321390122984E+16</v>
      </c>
      <c r="F152" s="24">
        <f t="shared" si="98"/>
        <v>95.065944568333876</v>
      </c>
      <c r="G152" s="92">
        <f t="shared" si="112"/>
        <v>1.8121881134240095E-3</v>
      </c>
      <c r="H152" s="56">
        <f t="shared" si="113"/>
        <v>1</v>
      </c>
      <c r="I152" s="7">
        <f t="shared" si="107"/>
        <v>-5.7943112302392528E+16</v>
      </c>
      <c r="J152" s="2">
        <f t="shared" si="108"/>
        <v>0</v>
      </c>
      <c r="K152" s="34">
        <f t="shared" si="109"/>
        <v>5.7401321390122984E+16</v>
      </c>
      <c r="L152" s="7">
        <f t="shared" si="110"/>
        <v>-1.4072023533672736E+16</v>
      </c>
      <c r="M152" s="2">
        <f t="shared" si="104"/>
        <v>0</v>
      </c>
      <c r="N152" s="34">
        <f t="shared" si="111"/>
        <v>1.3940444573466152E+16</v>
      </c>
      <c r="P152" s="39">
        <f t="shared" si="114"/>
        <v>2.1555378861002543E-5</v>
      </c>
      <c r="Q152" s="38">
        <f t="shared" si="115"/>
        <v>1251855724364.7515</v>
      </c>
      <c r="R152" s="38">
        <f t="shared" si="116"/>
        <v>0</v>
      </c>
      <c r="S152" s="12">
        <f t="shared" si="97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5"/>
        <v>4892</v>
      </c>
      <c r="E153" s="3">
        <f t="shared" si="106"/>
        <v>7.581328170694848E+16</v>
      </c>
      <c r="F153" s="23">
        <f t="shared" si="98"/>
        <v>95.065944568333876</v>
      </c>
      <c r="G153" s="91">
        <f t="shared" si="112"/>
        <v>1.8121881134240095E-3</v>
      </c>
      <c r="H153" s="55">
        <f t="shared" si="113"/>
        <v>1</v>
      </c>
      <c r="I153" s="8">
        <f t="shared" si="107"/>
        <v>-7.6528856646053424E+16</v>
      </c>
      <c r="J153" s="3">
        <f t="shared" si="108"/>
        <v>0</v>
      </c>
      <c r="K153" s="37">
        <f t="shared" si="109"/>
        <v>7.581328170694848E+16</v>
      </c>
      <c r="L153" s="8">
        <f t="shared" si="110"/>
        <v>-1.8585744343660896E+16</v>
      </c>
      <c r="M153" s="3">
        <f t="shared" ref="M153:M184" si="117">J153-J152</f>
        <v>0</v>
      </c>
      <c r="N153" s="37">
        <f t="shared" si="111"/>
        <v>1.8411960316825496E+16</v>
      </c>
      <c r="P153" s="71">
        <f t="shared" si="114"/>
        <v>2.1555378861002543E-5</v>
      </c>
      <c r="Q153" s="70">
        <f t="shared" si="115"/>
        <v>1653399057535.2915</v>
      </c>
      <c r="R153" s="70">
        <f t="shared" si="116"/>
        <v>0</v>
      </c>
      <c r="S153" s="11">
        <f t="shared" si="97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5"/>
        <v>4892</v>
      </c>
      <c r="E154" s="2">
        <f t="shared" si="106"/>
        <v>1.0013103433828136E+17</v>
      </c>
      <c r="F154" s="24">
        <f t="shared" si="98"/>
        <v>95.065944568333876</v>
      </c>
      <c r="G154" s="92">
        <f t="shared" si="112"/>
        <v>1.8121881134240095E-3</v>
      </c>
      <c r="H154" s="56">
        <f t="shared" si="113"/>
        <v>1</v>
      </c>
      <c r="I154" s="7">
        <f t="shared" si="107"/>
        <v>-1.0107613600366317E+17</v>
      </c>
      <c r="J154" s="2">
        <f t="shared" si="108"/>
        <v>0</v>
      </c>
      <c r="K154" s="34">
        <f t="shared" si="109"/>
        <v>1.0013103433828136E+17</v>
      </c>
      <c r="L154" s="7">
        <f t="shared" si="110"/>
        <v>-2.4547279357609744E+16</v>
      </c>
      <c r="M154" s="2">
        <f t="shared" si="117"/>
        <v>0</v>
      </c>
      <c r="N154" s="34">
        <f t="shared" si="111"/>
        <v>2.431775263133288E+16</v>
      </c>
      <c r="P154" s="39">
        <f t="shared" si="114"/>
        <v>2.1555378861002543E-5</v>
      </c>
      <c r="Q154" s="38">
        <f t="shared" si="115"/>
        <v>2183740817933.2224</v>
      </c>
      <c r="R154" s="38">
        <f t="shared" si="116"/>
        <v>0</v>
      </c>
      <c r="S154" s="12">
        <f t="shared" si="97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8">D154+IF(M155&gt;0,M155,0)</f>
        <v>4892</v>
      </c>
      <c r="E155" s="3">
        <f t="shared" ref="E155:E186" si="119">E154+IF(N155&gt;0,N155,0)</f>
        <v>1.322489122210779E+17</v>
      </c>
      <c r="F155" s="23">
        <f t="shared" si="98"/>
        <v>95.065944568333876</v>
      </c>
      <c r="G155" s="91">
        <f t="shared" si="112"/>
        <v>1.8121881134240095E-3</v>
      </c>
      <c r="H155" s="55">
        <f t="shared" si="113"/>
        <v>1</v>
      </c>
      <c r="I155" s="8">
        <f t="shared" ref="I155:I186" si="120">INT((Z$4*K155+I154)/(1+Y$4*J155))</f>
        <v>-1.3349716325544784E+17</v>
      </c>
      <c r="J155" s="3">
        <f t="shared" ref="J155:J186" si="121">S155</f>
        <v>0</v>
      </c>
      <c r="K155" s="37">
        <f t="shared" ref="K155:K186" si="122">INT((X$4*J155+K154)/(1+W$4+Z$4))</f>
        <v>1.322489122210779E+17</v>
      </c>
      <c r="L155" s="8">
        <f t="shared" ref="L155:L186" si="123">I155-I154</f>
        <v>-3.2421027251784672E+16</v>
      </c>
      <c r="M155" s="3">
        <f t="shared" si="117"/>
        <v>0</v>
      </c>
      <c r="N155" s="37">
        <f t="shared" ref="N155:N186" si="124">K155-K154</f>
        <v>3.2117877882796544E+16</v>
      </c>
      <c r="P155" s="71">
        <f t="shared" si="114"/>
        <v>2.1555378861002543E-5</v>
      </c>
      <c r="Q155" s="70">
        <f t="shared" si="115"/>
        <v>2884194192669.0469</v>
      </c>
      <c r="R155" s="70">
        <f t="shared" si="116"/>
        <v>0</v>
      </c>
      <c r="S155" s="11">
        <f t="shared" si="97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8"/>
        <v>4892</v>
      </c>
      <c r="E156" s="2">
        <f t="shared" si="119"/>
        <v>1.7466887163645133E+17</v>
      </c>
      <c r="F156" s="24">
        <f t="shared" si="98"/>
        <v>95.065944568333876</v>
      </c>
      <c r="G156" s="92">
        <f t="shared" si="112"/>
        <v>1.8121881134240095E-3</v>
      </c>
      <c r="H156" s="56">
        <f t="shared" si="113"/>
        <v>1</v>
      </c>
      <c r="I156" s="7">
        <f t="shared" si="120"/>
        <v>-1.7631750976912832E+17</v>
      </c>
      <c r="J156" s="2">
        <f t="shared" si="121"/>
        <v>0</v>
      </c>
      <c r="K156" s="34">
        <f t="shared" si="122"/>
        <v>1.7466887163645133E+17</v>
      </c>
      <c r="L156" s="7">
        <f t="shared" si="123"/>
        <v>-4.282034651368048E+16</v>
      </c>
      <c r="M156" s="2">
        <f t="shared" si="117"/>
        <v>0</v>
      </c>
      <c r="N156" s="34">
        <f t="shared" si="124"/>
        <v>4.2419959415373424E+16</v>
      </c>
      <c r="P156" s="39">
        <f t="shared" si="114"/>
        <v>2.1555378861002543E-5</v>
      </c>
      <c r="Q156" s="38">
        <f t="shared" si="115"/>
        <v>3809323923751.6362</v>
      </c>
      <c r="R156" s="38">
        <f t="shared" si="116"/>
        <v>0</v>
      </c>
      <c r="S156" s="12">
        <f t="shared" ref="S156:S198" si="125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8"/>
        <v>4892</v>
      </c>
      <c r="E157" s="3">
        <f t="shared" si="119"/>
        <v>2.3069539254696822E+17</v>
      </c>
      <c r="F157" s="23">
        <f t="shared" si="98"/>
        <v>95.065944568333876</v>
      </c>
      <c r="G157" s="91">
        <f t="shared" si="112"/>
        <v>1.8121881134240095E-3</v>
      </c>
      <c r="H157" s="55">
        <f t="shared" si="113"/>
        <v>1</v>
      </c>
      <c r="I157" s="8">
        <f t="shared" si="120"/>
        <v>-2.32872845333048E+17</v>
      </c>
      <c r="J157" s="3">
        <f t="shared" si="121"/>
        <v>0</v>
      </c>
      <c r="K157" s="37">
        <f t="shared" si="122"/>
        <v>2.3069539254696822E+17</v>
      </c>
      <c r="L157" s="8">
        <f t="shared" si="123"/>
        <v>-5.655533556391968E+16</v>
      </c>
      <c r="M157" s="3">
        <f t="shared" si="117"/>
        <v>0</v>
      </c>
      <c r="N157" s="37">
        <f t="shared" si="124"/>
        <v>5.6026520910516896E+16</v>
      </c>
      <c r="P157" s="71">
        <f t="shared" si="114"/>
        <v>2.1555378861002543E-5</v>
      </c>
      <c r="Q157" s="70">
        <f t="shared" si="115"/>
        <v>5031196856629.9092</v>
      </c>
      <c r="R157" s="70">
        <f t="shared" si="116"/>
        <v>0</v>
      </c>
      <c r="S157" s="11">
        <f t="shared" si="125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8"/>
        <v>4892</v>
      </c>
      <c r="E158" s="2">
        <f t="shared" si="119"/>
        <v>3.0469289486892928E+17</v>
      </c>
      <c r="F158" s="24">
        <f t="shared" si="98"/>
        <v>95.065944568333876</v>
      </c>
      <c r="G158" s="92">
        <f t="shared" si="112"/>
        <v>1.8121881134240095E-3</v>
      </c>
      <c r="H158" s="56">
        <f t="shared" si="113"/>
        <v>1</v>
      </c>
      <c r="I158" s="7">
        <f t="shared" si="120"/>
        <v>-3.0756878409023866E+17</v>
      </c>
      <c r="J158" s="2">
        <f t="shared" si="121"/>
        <v>0</v>
      </c>
      <c r="K158" s="34">
        <f t="shared" si="122"/>
        <v>3.0469289486892928E+17</v>
      </c>
      <c r="L158" s="7">
        <f t="shared" si="123"/>
        <v>-7.4695938757190656E+16</v>
      </c>
      <c r="M158" s="2">
        <f t="shared" si="117"/>
        <v>0</v>
      </c>
      <c r="N158" s="34">
        <f t="shared" si="124"/>
        <v>7.3997502321961056E+16</v>
      </c>
      <c r="P158" s="39">
        <f t="shared" si="114"/>
        <v>2.1555378861002543E-5</v>
      </c>
      <c r="Q158" s="38">
        <f t="shared" si="115"/>
        <v>6644995888202.9912</v>
      </c>
      <c r="R158" s="38">
        <f t="shared" si="116"/>
        <v>0</v>
      </c>
      <c r="S158" s="12">
        <f t="shared" si="125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8"/>
        <v>4892</v>
      </c>
      <c r="E159" s="3">
        <f t="shared" si="119"/>
        <v>4.0242572319560813E+17</v>
      </c>
      <c r="F159" s="23">
        <f t="shared" si="98"/>
        <v>95.065944568333876</v>
      </c>
      <c r="G159" s="91">
        <f t="shared" si="112"/>
        <v>1.8121881134240095E-3</v>
      </c>
      <c r="H159" s="55">
        <f t="shared" si="113"/>
        <v>1</v>
      </c>
      <c r="I159" s="8">
        <f t="shared" si="120"/>
        <v>-4.062240782580535E+17</v>
      </c>
      <c r="J159" s="3">
        <f t="shared" si="121"/>
        <v>0</v>
      </c>
      <c r="K159" s="37">
        <f t="shared" si="122"/>
        <v>4.0242572319560813E+17</v>
      </c>
      <c r="L159" s="8">
        <f t="shared" si="123"/>
        <v>-9.8655294167814848E+16</v>
      </c>
      <c r="M159" s="3">
        <f t="shared" si="117"/>
        <v>0</v>
      </c>
      <c r="N159" s="37">
        <f t="shared" si="124"/>
        <v>9.7732828326678848E+16</v>
      </c>
      <c r="P159" s="71">
        <f t="shared" si="114"/>
        <v>2.1555378861002543E-5</v>
      </c>
      <c r="Q159" s="70">
        <f t="shared" si="115"/>
        <v>8776434636233.3291</v>
      </c>
      <c r="R159" s="70">
        <f t="shared" si="116"/>
        <v>0</v>
      </c>
      <c r="S159" s="11">
        <f t="shared" si="125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8"/>
        <v>4892</v>
      </c>
      <c r="E160" s="2">
        <f t="shared" si="119"/>
        <v>5.3150718450186778E+17</v>
      </c>
      <c r="F160" s="24">
        <f t="shared" si="98"/>
        <v>95.065944568333876</v>
      </c>
      <c r="G160" s="92">
        <f t="shared" si="112"/>
        <v>1.8121881134240095E-3</v>
      </c>
      <c r="H160" s="56">
        <f t="shared" si="113"/>
        <v>1</v>
      </c>
      <c r="I160" s="7">
        <f t="shared" si="120"/>
        <v>-5.3652389414196787E+17</v>
      </c>
      <c r="J160" s="2">
        <f t="shared" si="121"/>
        <v>0</v>
      </c>
      <c r="K160" s="34">
        <f t="shared" si="122"/>
        <v>5.3150718450186778E+17</v>
      </c>
      <c r="L160" s="7">
        <f t="shared" si="123"/>
        <v>-1.3029981588391437E+17</v>
      </c>
      <c r="M160" s="2">
        <f t="shared" si="117"/>
        <v>0</v>
      </c>
      <c r="N160" s="34">
        <f t="shared" si="124"/>
        <v>1.2908146130625965E+17</v>
      </c>
      <c r="P160" s="39">
        <f t="shared" si="114"/>
        <v>2.1555378861002543E-5</v>
      </c>
      <c r="Q160" s="38">
        <f t="shared" si="115"/>
        <v>11591550426813.971</v>
      </c>
      <c r="R160" s="38">
        <f t="shared" si="116"/>
        <v>0</v>
      </c>
      <c r="S160" s="12">
        <f t="shared" si="125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8"/>
        <v>4892</v>
      </c>
      <c r="E161" s="3">
        <f t="shared" si="119"/>
        <v>7.0199261849816461E+17</v>
      </c>
      <c r="F161" s="23">
        <f t="shared" si="98"/>
        <v>95.065944568333876</v>
      </c>
      <c r="G161" s="91">
        <f t="shared" si="112"/>
        <v>1.8121881134240095E-3</v>
      </c>
      <c r="H161" s="55">
        <f t="shared" si="113"/>
        <v>1</v>
      </c>
      <c r="I161" s="8">
        <f t="shared" si="120"/>
        <v>-7.0861848027235789E+17</v>
      </c>
      <c r="J161" s="3">
        <f t="shared" si="121"/>
        <v>0</v>
      </c>
      <c r="K161" s="37">
        <f t="shared" si="122"/>
        <v>7.0199261849816461E+17</v>
      </c>
      <c r="L161" s="8">
        <f t="shared" si="123"/>
        <v>-1.7209458613039002E+17</v>
      </c>
      <c r="M161" s="3">
        <f t="shared" si="117"/>
        <v>0</v>
      </c>
      <c r="N161" s="37">
        <f t="shared" si="124"/>
        <v>1.7048543399629683E+17</v>
      </c>
      <c r="P161" s="71">
        <f t="shared" si="114"/>
        <v>2.1555378861002543E-5</v>
      </c>
      <c r="Q161" s="70">
        <f t="shared" si="115"/>
        <v>15309638465562.375</v>
      </c>
      <c r="R161" s="70">
        <f t="shared" si="116"/>
        <v>0</v>
      </c>
      <c r="S161" s="11">
        <f t="shared" si="125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8"/>
        <v>4892</v>
      </c>
      <c r="E162" s="2">
        <f t="shared" si="119"/>
        <v>9.2716270032691904E+17</v>
      </c>
      <c r="F162" s="24">
        <f t="shared" ref="F162:F204" si="126">D162*(F$32/D$32)</f>
        <v>95.065944568333876</v>
      </c>
      <c r="G162" s="92">
        <f t="shared" si="112"/>
        <v>1.8121881134240095E-3</v>
      </c>
      <c r="H162" s="56">
        <f t="shared" si="113"/>
        <v>1</v>
      </c>
      <c r="I162" s="7">
        <f t="shared" si="120"/>
        <v>-9.3591386341991322E+17</v>
      </c>
      <c r="J162" s="2">
        <f t="shared" si="121"/>
        <v>0</v>
      </c>
      <c r="K162" s="34">
        <f t="shared" si="122"/>
        <v>9.2716270032691904E+17</v>
      </c>
      <c r="L162" s="7">
        <f t="shared" si="123"/>
        <v>-2.2729538314755533E+17</v>
      </c>
      <c r="M162" s="2">
        <f t="shared" si="117"/>
        <v>0</v>
      </c>
      <c r="N162" s="34">
        <f t="shared" si="124"/>
        <v>2.2517008182875443E+17</v>
      </c>
      <c r="P162" s="39">
        <f t="shared" si="114"/>
        <v>2.1555378861002543E-5</v>
      </c>
      <c r="Q162" s="38">
        <f t="shared" si="115"/>
        <v>20220334753842.793</v>
      </c>
      <c r="R162" s="38">
        <f t="shared" si="116"/>
        <v>0</v>
      </c>
      <c r="S162" s="12">
        <f t="shared" si="125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8"/>
        <v>4892</v>
      </c>
      <c r="E163" s="3">
        <f t="shared" si="119"/>
        <v>1.2245579942373023E+18</v>
      </c>
      <c r="F163" s="23">
        <f t="shared" si="126"/>
        <v>95.065944568333876</v>
      </c>
      <c r="G163" s="91">
        <f t="shared" si="112"/>
        <v>1.8121881134240095E-3</v>
      </c>
      <c r="H163" s="55">
        <f t="shared" si="113"/>
        <v>1</v>
      </c>
      <c r="I163" s="8">
        <f t="shared" si="120"/>
        <v>-1.2361161670592072E+18</v>
      </c>
      <c r="J163" s="3">
        <f t="shared" si="121"/>
        <v>0</v>
      </c>
      <c r="K163" s="37">
        <f t="shared" si="122"/>
        <v>1.2245579942373023E+18</v>
      </c>
      <c r="L163" s="8">
        <f t="shared" si="123"/>
        <v>-3.0020230363929395E+17</v>
      </c>
      <c r="M163" s="3">
        <f t="shared" si="117"/>
        <v>0</v>
      </c>
      <c r="N163" s="37">
        <f t="shared" si="124"/>
        <v>2.9739529391038323E+17</v>
      </c>
      <c r="P163" s="71">
        <f t="shared" si="114"/>
        <v>2.1555378861002543E-5</v>
      </c>
      <c r="Q163" s="70">
        <f t="shared" si="115"/>
        <v>26706178495146.113</v>
      </c>
      <c r="R163" s="70">
        <f t="shared" si="116"/>
        <v>0</v>
      </c>
      <c r="S163" s="11">
        <f t="shared" si="125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8"/>
        <v>4892</v>
      </c>
      <c r="E164" s="2">
        <f t="shared" si="119"/>
        <v>1.6173453491191393E+18</v>
      </c>
      <c r="F164" s="24">
        <f t="shared" si="126"/>
        <v>95.065944568333876</v>
      </c>
      <c r="G164" s="92">
        <f t="shared" ref="G164:G198" si="127">D164/U$3</f>
        <v>1.8121881134240095E-3</v>
      </c>
      <c r="H164" s="56">
        <f t="shared" si="113"/>
        <v>1</v>
      </c>
      <c r="I164" s="7">
        <f t="shared" si="120"/>
        <v>-1.6326109038301425E+18</v>
      </c>
      <c r="J164" s="2">
        <f t="shared" si="121"/>
        <v>0</v>
      </c>
      <c r="K164" s="34">
        <f t="shared" si="122"/>
        <v>1.6173453491191393E+18</v>
      </c>
      <c r="L164" s="7">
        <f t="shared" si="123"/>
        <v>-3.964947367709353E+17</v>
      </c>
      <c r="M164" s="2">
        <f t="shared" si="117"/>
        <v>0</v>
      </c>
      <c r="N164" s="34">
        <f t="shared" si="124"/>
        <v>3.9278735488183706E+17</v>
      </c>
      <c r="P164" s="39">
        <f t="shared" si="114"/>
        <v>2.1555378861002543E-5</v>
      </c>
      <c r="Q164" s="38">
        <f t="shared" si="115"/>
        <v>35272411584534.297</v>
      </c>
      <c r="R164" s="38">
        <f t="shared" si="116"/>
        <v>0</v>
      </c>
      <c r="S164" s="12">
        <f t="shared" si="125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8"/>
        <v>4892</v>
      </c>
      <c r="E165" s="3">
        <f t="shared" si="119"/>
        <v>2.1361225769846259E+18</v>
      </c>
      <c r="F165" s="23">
        <f t="shared" si="126"/>
        <v>95.065944568333876</v>
      </c>
      <c r="G165" s="91">
        <f t="shared" si="127"/>
        <v>1.8121881134240095E-3</v>
      </c>
      <c r="H165" s="55">
        <f t="shared" si="113"/>
        <v>1</v>
      </c>
      <c r="I165" s="8">
        <f t="shared" si="120"/>
        <v>-2.1562846877460234E+18</v>
      </c>
      <c r="J165" s="3">
        <f t="shared" si="121"/>
        <v>0</v>
      </c>
      <c r="K165" s="37">
        <f t="shared" si="122"/>
        <v>2.1361225769846259E+18</v>
      </c>
      <c r="L165" s="8">
        <f t="shared" si="123"/>
        <v>-5.2367378391588096E+17</v>
      </c>
      <c r="M165" s="3">
        <f t="shared" si="117"/>
        <v>0</v>
      </c>
      <c r="N165" s="37">
        <f t="shared" si="124"/>
        <v>5.1877722786548659E+17</v>
      </c>
      <c r="P165" s="71">
        <f t="shared" si="114"/>
        <v>2.1555378861002543E-5</v>
      </c>
      <c r="Q165" s="70">
        <f t="shared" si="115"/>
        <v>46586336536877.25</v>
      </c>
      <c r="R165" s="70">
        <f t="shared" si="116"/>
        <v>0</v>
      </c>
      <c r="S165" s="11">
        <f t="shared" si="125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8"/>
        <v>4892</v>
      </c>
      <c r="E166" s="2">
        <f t="shared" si="119"/>
        <v>2.8213019973678551E+18</v>
      </c>
      <c r="F166" s="24">
        <f t="shared" si="126"/>
        <v>95.065944568333876</v>
      </c>
      <c r="G166" s="92">
        <f t="shared" si="127"/>
        <v>1.8121881134240095E-3</v>
      </c>
      <c r="H166" s="56">
        <f t="shared" si="113"/>
        <v>1</v>
      </c>
      <c r="I166" s="7">
        <f t="shared" si="120"/>
        <v>-2.8479312760315284E+18</v>
      </c>
      <c r="J166" s="2">
        <f t="shared" si="121"/>
        <v>0</v>
      </c>
      <c r="K166" s="34">
        <f t="shared" si="122"/>
        <v>2.8213019973678551E+18</v>
      </c>
      <c r="L166" s="7">
        <f t="shared" si="123"/>
        <v>-6.9164658828550502E+17</v>
      </c>
      <c r="M166" s="2">
        <f t="shared" si="117"/>
        <v>0</v>
      </c>
      <c r="N166" s="34">
        <f t="shared" si="124"/>
        <v>6.8517942038322918E+17</v>
      </c>
      <c r="P166" s="39">
        <f t="shared" si="114"/>
        <v>2.1555378861002543E-5</v>
      </c>
      <c r="Q166" s="38">
        <f t="shared" si="115"/>
        <v>61529298804133.383</v>
      </c>
      <c r="R166" s="38">
        <f t="shared" si="116"/>
        <v>0</v>
      </c>
      <c r="S166" s="12">
        <f t="shared" si="125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8"/>
        <v>4892</v>
      </c>
      <c r="E167" s="3">
        <f t="shared" si="119"/>
        <v>3.7262585237912294E+18</v>
      </c>
      <c r="F167" s="23">
        <f t="shared" si="126"/>
        <v>95.065944568333876</v>
      </c>
      <c r="G167" s="91">
        <f t="shared" si="127"/>
        <v>1.8121881134240095E-3</v>
      </c>
      <c r="H167" s="55">
        <f t="shared" si="113"/>
        <v>1</v>
      </c>
      <c r="I167" s="8">
        <f t="shared" si="120"/>
        <v>-3.761429369271616E+18</v>
      </c>
      <c r="J167" s="3">
        <f t="shared" si="121"/>
        <v>0</v>
      </c>
      <c r="K167" s="37">
        <f t="shared" si="122"/>
        <v>3.7262585237912294E+18</v>
      </c>
      <c r="L167" s="8">
        <f t="shared" si="123"/>
        <v>-9.1349809324008755E+17</v>
      </c>
      <c r="M167" s="3">
        <f t="shared" si="117"/>
        <v>0</v>
      </c>
      <c r="N167" s="37">
        <f t="shared" si="124"/>
        <v>9.0495652642337434E+17</v>
      </c>
      <c r="P167" s="71">
        <f t="shared" si="114"/>
        <v>2.1555378861002543E-5</v>
      </c>
      <c r="Q167" s="70">
        <f t="shared" si="115"/>
        <v>81265342861452.297</v>
      </c>
      <c r="R167" s="70">
        <f t="shared" si="116"/>
        <v>0</v>
      </c>
      <c r="S167" s="11">
        <f t="shared" si="125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8"/>
        <v>4892</v>
      </c>
      <c r="E168" s="2">
        <f t="shared" si="119"/>
        <v>4.9214875256462653E+18</v>
      </c>
      <c r="F168" s="24">
        <f t="shared" si="126"/>
        <v>95.065944568333876</v>
      </c>
      <c r="G168" s="92">
        <f t="shared" si="127"/>
        <v>1.8121881134240095E-3</v>
      </c>
      <c r="H168" s="56">
        <f t="shared" ref="H168:H190" si="128">D168/D167</f>
        <v>1</v>
      </c>
      <c r="I168" s="7">
        <f t="shared" si="120"/>
        <v>-4.9679397178903112E+18</v>
      </c>
      <c r="J168" s="2">
        <f t="shared" si="121"/>
        <v>0</v>
      </c>
      <c r="K168" s="34">
        <f t="shared" si="122"/>
        <v>4.9214875256462653E+18</v>
      </c>
      <c r="L168" s="7">
        <f t="shared" si="123"/>
        <v>-1.2065103486186952E+18</v>
      </c>
      <c r="M168" s="2">
        <f t="shared" si="117"/>
        <v>0</v>
      </c>
      <c r="N168" s="34">
        <f t="shared" si="124"/>
        <v>1.1952290018550359E+18</v>
      </c>
      <c r="P168" s="39">
        <f t="shared" si="114"/>
        <v>2.1555378861002543E-5</v>
      </c>
      <c r="Q168" s="38">
        <f t="shared" si="115"/>
        <v>107331890314761.03</v>
      </c>
      <c r="R168" s="38">
        <f t="shared" si="116"/>
        <v>0</v>
      </c>
      <c r="S168" s="12">
        <f t="shared" si="125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8"/>
        <v>4892</v>
      </c>
      <c r="E169" s="3">
        <f t="shared" si="119"/>
        <v>6.5000963595108925E+18</v>
      </c>
      <c r="F169" s="23">
        <f t="shared" si="126"/>
        <v>95.065944568333876</v>
      </c>
      <c r="G169" s="91">
        <f t="shared" si="127"/>
        <v>1.8121881134240095E-3</v>
      </c>
      <c r="H169" s="55">
        <f t="shared" si="128"/>
        <v>1</v>
      </c>
      <c r="I169" s="8">
        <f t="shared" si="120"/>
        <v>-6.5614484861033871E+18</v>
      </c>
      <c r="J169" s="3">
        <f t="shared" si="121"/>
        <v>0</v>
      </c>
      <c r="K169" s="37">
        <f t="shared" si="122"/>
        <v>6.5000963595108925E+18</v>
      </c>
      <c r="L169" s="8">
        <f t="shared" si="123"/>
        <v>-1.593508768213076E+18</v>
      </c>
      <c r="M169" s="3">
        <f t="shared" si="117"/>
        <v>0</v>
      </c>
      <c r="N169" s="37">
        <f t="shared" si="124"/>
        <v>1.5786088338646272E+18</v>
      </c>
      <c r="P169" s="71">
        <f t="shared" si="114"/>
        <v>2.1555378861002543E-5</v>
      </c>
      <c r="Q169" s="70">
        <f t="shared" si="115"/>
        <v>141759503779862.84</v>
      </c>
      <c r="R169" s="70">
        <f t="shared" si="116"/>
        <v>0</v>
      </c>
      <c r="S169" s="11">
        <f t="shared" si="125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8"/>
        <v>4892</v>
      </c>
      <c r="E170" s="2">
        <f t="shared" si="119"/>
        <v>8.585057355677952E+18</v>
      </c>
      <c r="F170" s="24">
        <f t="shared" si="126"/>
        <v>95.065944568333876</v>
      </c>
      <c r="G170" s="92">
        <f t="shared" si="127"/>
        <v>1.8121881134240095E-3</v>
      </c>
      <c r="H170" s="56">
        <f t="shared" si="128"/>
        <v>1</v>
      </c>
      <c r="I170" s="7">
        <f t="shared" si="120"/>
        <v>-8.6660886968393359E+18</v>
      </c>
      <c r="J170" s="2">
        <f t="shared" si="121"/>
        <v>0</v>
      </c>
      <c r="K170" s="34">
        <f t="shared" si="122"/>
        <v>8.585057355677952E+18</v>
      </c>
      <c r="L170" s="7">
        <f t="shared" si="123"/>
        <v>-2.1046402107359488E+18</v>
      </c>
      <c r="M170" s="2">
        <f t="shared" si="117"/>
        <v>0</v>
      </c>
      <c r="N170" s="34">
        <f t="shared" si="124"/>
        <v>2.0849609961670595E+18</v>
      </c>
      <c r="P170" s="39">
        <f t="shared" si="114"/>
        <v>2.1555378861002543E-5</v>
      </c>
      <c r="Q170" s="38">
        <f t="shared" si="115"/>
        <v>187230066040765.97</v>
      </c>
      <c r="R170" s="38">
        <f t="shared" si="116"/>
        <v>0</v>
      </c>
      <c r="S170" s="12">
        <f t="shared" si="125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8"/>
        <v>4892</v>
      </c>
      <c r="E171" s="3">
        <f t="shared" si="119"/>
        <v>1.1338787261582381E+19</v>
      </c>
      <c r="F171" s="23">
        <f t="shared" si="126"/>
        <v>95.065944568333876</v>
      </c>
      <c r="G171" s="91">
        <f t="shared" si="127"/>
        <v>1.8121881134240095E-3</v>
      </c>
      <c r="H171" s="55">
        <f t="shared" si="128"/>
        <v>1</v>
      </c>
      <c r="I171" s="8">
        <f t="shared" si="120"/>
        <v>-1.1445810092168595E+19</v>
      </c>
      <c r="J171" s="3">
        <f t="shared" si="121"/>
        <v>0</v>
      </c>
      <c r="K171" s="37">
        <f t="shared" si="122"/>
        <v>1.1338787261582381E+19</v>
      </c>
      <c r="L171" s="8">
        <f t="shared" si="123"/>
        <v>-2.7797213953292595E+18</v>
      </c>
      <c r="M171" s="3">
        <f t="shared" si="117"/>
        <v>0</v>
      </c>
      <c r="N171" s="37">
        <f t="shared" si="124"/>
        <v>2.7537299059044291E+18</v>
      </c>
      <c r="P171" s="71">
        <f t="shared" si="114"/>
        <v>2.1555378861002543E-5</v>
      </c>
      <c r="Q171" s="70">
        <f t="shared" si="115"/>
        <v>247285696513627.5</v>
      </c>
      <c r="R171" s="70">
        <f t="shared" si="116"/>
        <v>0</v>
      </c>
      <c r="S171" s="11">
        <f t="shared" si="125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8"/>
        <v>4892</v>
      </c>
      <c r="E172" s="2">
        <f t="shared" si="119"/>
        <v>1.4975799372894228E+19</v>
      </c>
      <c r="F172" s="24">
        <f t="shared" si="126"/>
        <v>95.065944568333876</v>
      </c>
      <c r="G172" s="92">
        <f t="shared" si="127"/>
        <v>1.8121881134240095E-3</v>
      </c>
      <c r="H172" s="56">
        <f t="shared" si="128"/>
        <v>1</v>
      </c>
      <c r="I172" s="7">
        <f t="shared" si="120"/>
        <v>-1.5117150683418309E+19</v>
      </c>
      <c r="J172" s="2">
        <f t="shared" si="121"/>
        <v>0</v>
      </c>
      <c r="K172" s="34">
        <f t="shared" si="122"/>
        <v>1.4975799372894228E+19</v>
      </c>
      <c r="L172" s="7">
        <f t="shared" si="123"/>
        <v>-3.6713405912497132E+18</v>
      </c>
      <c r="M172" s="2">
        <f t="shared" si="117"/>
        <v>0</v>
      </c>
      <c r="N172" s="34">
        <f t="shared" si="124"/>
        <v>3.6370121113118474E+18</v>
      </c>
      <c r="P172" s="39">
        <f t="shared" si="114"/>
        <v>2.1555378861002543E-5</v>
      </c>
      <c r="Q172" s="38">
        <f t="shared" si="115"/>
        <v>326604679437091.75</v>
      </c>
      <c r="R172" s="38">
        <f t="shared" si="116"/>
        <v>0</v>
      </c>
      <c r="S172" s="12">
        <f t="shared" si="125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8"/>
        <v>4892</v>
      </c>
      <c r="E173" s="3">
        <f t="shared" si="119"/>
        <v>1.9779413942887629E+19</v>
      </c>
      <c r="F173" s="23">
        <f t="shared" si="126"/>
        <v>95.065944568333876</v>
      </c>
      <c r="G173" s="91">
        <f t="shared" si="127"/>
        <v>1.8121881134240095E-3</v>
      </c>
      <c r="H173" s="55">
        <f t="shared" si="128"/>
        <v>1</v>
      </c>
      <c r="I173" s="8">
        <f t="shared" si="120"/>
        <v>-1.9966104884226351E+19</v>
      </c>
      <c r="J173" s="3">
        <f t="shared" si="121"/>
        <v>0</v>
      </c>
      <c r="K173" s="37">
        <f t="shared" si="122"/>
        <v>1.9779413942887629E+19</v>
      </c>
      <c r="L173" s="8">
        <f t="shared" si="123"/>
        <v>-4.8489542008080425E+18</v>
      </c>
      <c r="M173" s="3">
        <f t="shared" si="117"/>
        <v>0</v>
      </c>
      <c r="N173" s="37">
        <f t="shared" si="124"/>
        <v>4.8036145699934003E+18</v>
      </c>
      <c r="P173" s="71">
        <f t="shared" si="114"/>
        <v>2.1555378861002543E-5</v>
      </c>
      <c r="Q173" s="70">
        <f t="shared" si="115"/>
        <v>431365898368193.88</v>
      </c>
      <c r="R173" s="70">
        <f t="shared" si="116"/>
        <v>0</v>
      </c>
      <c r="S173" s="11">
        <f t="shared" si="125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8"/>
        <v>4892</v>
      </c>
      <c r="E174" s="2">
        <f t="shared" si="119"/>
        <v>2.6123828597236957E+19</v>
      </c>
      <c r="F174" s="24">
        <f t="shared" si="126"/>
        <v>95.065944568333876</v>
      </c>
      <c r="G174" s="92">
        <f t="shared" si="127"/>
        <v>1.8121881134240095E-3</v>
      </c>
      <c r="H174" s="56">
        <f t="shared" si="128"/>
        <v>1</v>
      </c>
      <c r="I174" s="7">
        <f t="shared" si="120"/>
        <v>-2.6370402240231236E+19</v>
      </c>
      <c r="J174" s="2">
        <f t="shared" si="121"/>
        <v>0</v>
      </c>
      <c r="K174" s="34">
        <f t="shared" si="122"/>
        <v>2.6123828597236957E+19</v>
      </c>
      <c r="L174" s="7">
        <f t="shared" si="123"/>
        <v>-6.4042973560048845E+18</v>
      </c>
      <c r="M174" s="2">
        <f t="shared" si="117"/>
        <v>0</v>
      </c>
      <c r="N174" s="34">
        <f t="shared" si="124"/>
        <v>6.3444146543493284E+18</v>
      </c>
      <c r="P174" s="39">
        <f t="shared" si="114"/>
        <v>2.1555378861002543E-5</v>
      </c>
      <c r="Q174" s="38">
        <f t="shared" si="115"/>
        <v>569730166131437</v>
      </c>
      <c r="R174" s="38">
        <f t="shared" si="116"/>
        <v>0</v>
      </c>
      <c r="S174" s="12">
        <f t="shared" si="125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8"/>
        <v>4892</v>
      </c>
      <c r="E175" s="3">
        <f t="shared" si="119"/>
        <v>3.4503268021407453E+19</v>
      </c>
      <c r="F175" s="23">
        <f t="shared" si="126"/>
        <v>95.065944568333876</v>
      </c>
      <c r="G175" s="91">
        <f t="shared" si="127"/>
        <v>1.8121881134240095E-3</v>
      </c>
      <c r="H175" s="55">
        <f t="shared" si="128"/>
        <v>1</v>
      </c>
      <c r="I175" s="8">
        <f t="shared" si="120"/>
        <v>-3.4828932250124157E+19</v>
      </c>
      <c r="J175" s="3">
        <f t="shared" si="121"/>
        <v>0</v>
      </c>
      <c r="K175" s="37">
        <f t="shared" si="122"/>
        <v>3.4503268021407453E+19</v>
      </c>
      <c r="L175" s="8">
        <f t="shared" si="123"/>
        <v>-8.4585300098929213E+18</v>
      </c>
      <c r="M175" s="3">
        <f t="shared" si="117"/>
        <v>0</v>
      </c>
      <c r="N175" s="37">
        <f t="shared" si="124"/>
        <v>8.379439424170496E+18</v>
      </c>
      <c r="P175" s="71">
        <f t="shared" si="114"/>
        <v>2.1555378861002543E-5</v>
      </c>
      <c r="Q175" s="70">
        <f t="shared" si="115"/>
        <v>752475945428346.75</v>
      </c>
      <c r="R175" s="70">
        <f t="shared" si="116"/>
        <v>0</v>
      </c>
      <c r="S175" s="11">
        <f t="shared" si="125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8"/>
        <v>4892</v>
      </c>
      <c r="E176" s="2">
        <f t="shared" si="119"/>
        <v>4.5570483657322398E+19</v>
      </c>
      <c r="F176" s="24">
        <f t="shared" si="126"/>
        <v>95.065944568333876</v>
      </c>
      <c r="G176" s="92">
        <f t="shared" si="127"/>
        <v>1.8121881134240095E-3</v>
      </c>
      <c r="H176" s="56">
        <f t="shared" si="128"/>
        <v>1</v>
      </c>
      <c r="I176" s="7">
        <f t="shared" si="120"/>
        <v>-4.6000607447431242E+19</v>
      </c>
      <c r="J176" s="2">
        <f t="shared" si="121"/>
        <v>0</v>
      </c>
      <c r="K176" s="34">
        <f t="shared" si="122"/>
        <v>4.5570483657322398E+19</v>
      </c>
      <c r="L176" s="7">
        <f t="shared" si="123"/>
        <v>-1.1171675197307085E+19</v>
      </c>
      <c r="M176" s="2">
        <f t="shared" si="117"/>
        <v>0</v>
      </c>
      <c r="N176" s="34">
        <f t="shared" si="124"/>
        <v>1.1067215635914945E+19</v>
      </c>
      <c r="P176" s="39">
        <f t="shared" si="114"/>
        <v>2.1555378861002543E-5</v>
      </c>
      <c r="Q176" s="38">
        <f t="shared" si="115"/>
        <v>993838982220325.63</v>
      </c>
      <c r="R176" s="38">
        <f t="shared" si="116"/>
        <v>0</v>
      </c>
      <c r="S176" s="12">
        <f t="shared" si="125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8"/>
        <v>4892</v>
      </c>
      <c r="E177" s="3">
        <f t="shared" si="119"/>
        <v>6.0187602504024383E+19</v>
      </c>
      <c r="F177" s="23">
        <f t="shared" si="126"/>
        <v>95.065944568333876</v>
      </c>
      <c r="G177" s="91">
        <f t="shared" si="127"/>
        <v>1.8121881134240095E-3</v>
      </c>
      <c r="H177" s="55">
        <f t="shared" si="128"/>
        <v>1</v>
      </c>
      <c r="I177" s="8">
        <f t="shared" si="120"/>
        <v>-6.0755692145145315E+19</v>
      </c>
      <c r="J177" s="3">
        <f t="shared" si="121"/>
        <v>0</v>
      </c>
      <c r="K177" s="37">
        <f t="shared" si="122"/>
        <v>6.0187602504024383E+19</v>
      </c>
      <c r="L177" s="8">
        <f t="shared" si="123"/>
        <v>-1.4755084697714074E+19</v>
      </c>
      <c r="M177" s="3">
        <f t="shared" si="117"/>
        <v>0</v>
      </c>
      <c r="N177" s="37">
        <f t="shared" si="124"/>
        <v>1.4617118846701986E+19</v>
      </c>
      <c r="P177" s="71">
        <f t="shared" ref="P177:P204" si="129">Y$4*((1+W$4-X$4)*(1+W$4+Z$4)-X$4)</f>
        <v>2.1555378861002543E-5</v>
      </c>
      <c r="Q177" s="70">
        <f t="shared" ref="Q177:Q204" si="130">(1+W$4-X$4)*(1+W$4+Z$4)-Y$4*((Z$4*K176)+((I176+J176)*(1+W$4+Z$4)))</f>
        <v>1312621258635019.5</v>
      </c>
      <c r="R177" s="70">
        <f t="shared" ref="R177:R204" si="131">-J176*(1+W$4+Z$4)</f>
        <v>0</v>
      </c>
      <c r="S177" s="11">
        <f t="shared" si="125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8"/>
        <v>4892</v>
      </c>
      <c r="E178" s="2">
        <f t="shared" si="119"/>
        <v>7.9493286102096495E+19</v>
      </c>
      <c r="F178" s="24">
        <f t="shared" si="126"/>
        <v>95.065944568333876</v>
      </c>
      <c r="G178" s="92">
        <f t="shared" si="127"/>
        <v>1.8121881134240095E-3</v>
      </c>
      <c r="H178" s="56">
        <f t="shared" si="128"/>
        <v>1</v>
      </c>
      <c r="I178" s="7">
        <f t="shared" si="120"/>
        <v>-8.0243595310213628E+19</v>
      </c>
      <c r="J178" s="2">
        <f t="shared" si="121"/>
        <v>0</v>
      </c>
      <c r="K178" s="34">
        <f t="shared" si="122"/>
        <v>7.9493286102096495E+19</v>
      </c>
      <c r="L178" s="7">
        <f t="shared" si="123"/>
        <v>-1.9487903165068313E+19</v>
      </c>
      <c r="M178" s="2">
        <f t="shared" si="117"/>
        <v>0</v>
      </c>
      <c r="N178" s="34">
        <f t="shared" si="124"/>
        <v>1.9305683598072111E+19</v>
      </c>
      <c r="P178" s="39">
        <f t="shared" si="129"/>
        <v>2.1555378861002543E-5</v>
      </c>
      <c r="Q178" s="38">
        <f t="shared" si="130"/>
        <v>1733655651915869</v>
      </c>
      <c r="R178" s="38">
        <f t="shared" si="131"/>
        <v>0</v>
      </c>
      <c r="S178" s="12">
        <f t="shared" si="125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8"/>
        <v>4892</v>
      </c>
      <c r="E179" s="3">
        <f t="shared" si="119"/>
        <v>1.0499143133151453E+20</v>
      </c>
      <c r="F179" s="23">
        <f t="shared" si="126"/>
        <v>95.065944568333876</v>
      </c>
      <c r="G179" s="91">
        <f t="shared" si="127"/>
        <v>1.8121881134240095E-3</v>
      </c>
      <c r="H179" s="55">
        <f t="shared" si="128"/>
        <v>1</v>
      </c>
      <c r="I179" s="8">
        <f t="shared" si="120"/>
        <v>-1.0598240857706779E+20</v>
      </c>
      <c r="J179" s="3">
        <f t="shared" si="121"/>
        <v>0</v>
      </c>
      <c r="K179" s="37">
        <f t="shared" si="122"/>
        <v>1.0499143133151453E+20</v>
      </c>
      <c r="L179" s="8">
        <f t="shared" si="123"/>
        <v>-2.5738813266854167E+19</v>
      </c>
      <c r="M179" s="3">
        <f t="shared" si="117"/>
        <v>0</v>
      </c>
      <c r="N179" s="37">
        <f t="shared" si="124"/>
        <v>2.5498145229418037E+19</v>
      </c>
      <c r="P179" s="71">
        <f t="shared" si="129"/>
        <v>2.1555378861002543E-5</v>
      </c>
      <c r="Q179" s="70">
        <f t="shared" si="130"/>
        <v>2289740395142837</v>
      </c>
      <c r="R179" s="70">
        <f t="shared" si="131"/>
        <v>0</v>
      </c>
      <c r="S179" s="11">
        <f t="shared" si="125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8"/>
        <v>4892</v>
      </c>
      <c r="E180" s="2">
        <f t="shared" si="119"/>
        <v>1.3866832274215689E+20</v>
      </c>
      <c r="F180" s="24">
        <f t="shared" si="126"/>
        <v>95.065944568333876</v>
      </c>
      <c r="G180" s="92">
        <f t="shared" si="127"/>
        <v>1.8121881134240095E-3</v>
      </c>
      <c r="H180" s="56">
        <f t="shared" si="128"/>
        <v>1</v>
      </c>
      <c r="I180" s="7">
        <f t="shared" si="120"/>
        <v>-1.3997716433783543E+20</v>
      </c>
      <c r="J180" s="2">
        <f t="shared" si="121"/>
        <v>0</v>
      </c>
      <c r="K180" s="34">
        <f t="shared" si="122"/>
        <v>1.3866832274215689E+20</v>
      </c>
      <c r="L180" s="7">
        <f t="shared" si="123"/>
        <v>-3.3994755760767631E+19</v>
      </c>
      <c r="M180" s="2">
        <f t="shared" si="117"/>
        <v>0</v>
      </c>
      <c r="N180" s="34">
        <f t="shared" si="124"/>
        <v>3.3676891410642354E+19</v>
      </c>
      <c r="P180" s="39">
        <f t="shared" si="129"/>
        <v>2.1555378861002543E-5</v>
      </c>
      <c r="Q180" s="38">
        <f t="shared" si="130"/>
        <v>3024194032624019</v>
      </c>
      <c r="R180" s="38">
        <f t="shared" si="131"/>
        <v>0</v>
      </c>
      <c r="S180" s="12">
        <f t="shared" si="125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8"/>
        <v>4892</v>
      </c>
      <c r="E181" s="3">
        <f t="shared" si="119"/>
        <v>1.831473624872012E+20</v>
      </c>
      <c r="F181" s="23">
        <f t="shared" si="126"/>
        <v>95.065944568333876</v>
      </c>
      <c r="G181" s="91">
        <f t="shared" si="127"/>
        <v>1.8121881134240095E-3</v>
      </c>
      <c r="H181" s="55">
        <f t="shared" si="128"/>
        <v>1</v>
      </c>
      <c r="I181" s="8">
        <f t="shared" si="120"/>
        <v>-1.8487602611723436E+20</v>
      </c>
      <c r="J181" s="3">
        <f t="shared" si="121"/>
        <v>0</v>
      </c>
      <c r="K181" s="37">
        <f t="shared" si="122"/>
        <v>1.831473624872012E+20</v>
      </c>
      <c r="L181" s="8">
        <f t="shared" si="123"/>
        <v>-4.4898861779398935E+19</v>
      </c>
      <c r="M181" s="3">
        <f t="shared" si="117"/>
        <v>0</v>
      </c>
      <c r="N181" s="37">
        <f t="shared" si="124"/>
        <v>4.4479039745044316E+19</v>
      </c>
      <c r="P181" s="71">
        <f t="shared" si="129"/>
        <v>2.1555378861002543E-5</v>
      </c>
      <c r="Q181" s="70">
        <f t="shared" si="130"/>
        <v>3994229898882577.5</v>
      </c>
      <c r="R181" s="70">
        <f t="shared" si="131"/>
        <v>0</v>
      </c>
      <c r="S181" s="11">
        <f t="shared" si="125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8"/>
        <v>4892</v>
      </c>
      <c r="E182" s="2">
        <f t="shared" si="119"/>
        <v>2.4189343119400691E+20</v>
      </c>
      <c r="F182" s="24">
        <f t="shared" si="126"/>
        <v>95.065944568333876</v>
      </c>
      <c r="G182" s="92">
        <f t="shared" si="127"/>
        <v>1.8121881134240095E-3</v>
      </c>
      <c r="H182" s="56">
        <f t="shared" si="128"/>
        <v>1</v>
      </c>
      <c r="I182" s="7">
        <f t="shared" si="120"/>
        <v>-2.4417657833394038E+20</v>
      </c>
      <c r="J182" s="2">
        <f t="shared" si="121"/>
        <v>0</v>
      </c>
      <c r="K182" s="34">
        <f t="shared" si="122"/>
        <v>2.4189343119400691E+20</v>
      </c>
      <c r="L182" s="7">
        <f t="shared" si="123"/>
        <v>-5.9300552216706023E+19</v>
      </c>
      <c r="M182" s="2">
        <f t="shared" si="117"/>
        <v>0</v>
      </c>
      <c r="N182" s="34">
        <f t="shared" si="124"/>
        <v>5.8746068706805711E+19</v>
      </c>
      <c r="P182" s="39">
        <f t="shared" si="129"/>
        <v>2.1555378861002543E-5</v>
      </c>
      <c r="Q182" s="38">
        <f t="shared" si="130"/>
        <v>5275412990377718</v>
      </c>
      <c r="R182" s="38">
        <f t="shared" si="131"/>
        <v>0</v>
      </c>
      <c r="S182" s="12">
        <f t="shared" si="125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8"/>
        <v>4892</v>
      </c>
      <c r="E183" s="3">
        <f t="shared" si="119"/>
        <v>3.1948279931630879E+20</v>
      </c>
      <c r="F183" s="23">
        <f t="shared" si="126"/>
        <v>95.065944568333876</v>
      </c>
      <c r="G183" s="91">
        <f t="shared" si="127"/>
        <v>1.8121881134240095E-3</v>
      </c>
      <c r="H183" s="55">
        <f t="shared" si="128"/>
        <v>1</v>
      </c>
      <c r="I183" s="8">
        <f t="shared" si="120"/>
        <v>-3.2249828525123666E+20</v>
      </c>
      <c r="J183" s="3">
        <f t="shared" si="121"/>
        <v>0</v>
      </c>
      <c r="K183" s="37">
        <f t="shared" si="122"/>
        <v>3.1948279931630879E+20</v>
      </c>
      <c r="L183" s="8">
        <f t="shared" si="123"/>
        <v>-7.8321706917296275E+19</v>
      </c>
      <c r="M183" s="3">
        <f t="shared" si="117"/>
        <v>0</v>
      </c>
      <c r="N183" s="37">
        <f t="shared" si="124"/>
        <v>7.7589368122301874E+19</v>
      </c>
      <c r="P183" s="71">
        <f t="shared" si="129"/>
        <v>2.1555378861002543E-5</v>
      </c>
      <c r="Q183" s="70">
        <f t="shared" si="130"/>
        <v>6967546416602528</v>
      </c>
      <c r="R183" s="70">
        <f t="shared" si="131"/>
        <v>0</v>
      </c>
      <c r="S183" s="11">
        <f t="shared" si="125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8"/>
        <v>4892</v>
      </c>
      <c r="E184" s="2">
        <f t="shared" si="119"/>
        <v>4.2195961484014728E+20</v>
      </c>
      <c r="F184" s="24">
        <f t="shared" si="126"/>
        <v>95.065944568333876</v>
      </c>
      <c r="G184" s="92">
        <f t="shared" si="127"/>
        <v>1.8121881134240095E-3</v>
      </c>
      <c r="H184" s="56">
        <f t="shared" si="128"/>
        <v>1</v>
      </c>
      <c r="I184" s="7">
        <f t="shared" si="120"/>
        <v>-4.2594234344519585E+20</v>
      </c>
      <c r="J184" s="2">
        <f t="shared" si="121"/>
        <v>0</v>
      </c>
      <c r="K184" s="34">
        <f t="shared" si="122"/>
        <v>4.2195961484014728E+20</v>
      </c>
      <c r="L184" s="7">
        <f t="shared" si="123"/>
        <v>-1.0344405819395919E+20</v>
      </c>
      <c r="M184" s="2">
        <f t="shared" si="117"/>
        <v>0</v>
      </c>
      <c r="N184" s="34">
        <f t="shared" si="124"/>
        <v>1.0247681552383849E+20</v>
      </c>
      <c r="P184" s="39">
        <f t="shared" si="129"/>
        <v>2.1555378861002543E-5</v>
      </c>
      <c r="Q184" s="38">
        <f t="shared" si="130"/>
        <v>9202445980259602</v>
      </c>
      <c r="R184" s="38">
        <f t="shared" si="131"/>
        <v>0</v>
      </c>
      <c r="S184" s="12">
        <f t="shared" si="125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8"/>
        <v>4892</v>
      </c>
      <c r="E185" s="3">
        <f t="shared" si="119"/>
        <v>5.5730673744273926E+20</v>
      </c>
      <c r="F185" s="23">
        <f t="shared" si="126"/>
        <v>95.065944568333876</v>
      </c>
      <c r="G185" s="91">
        <f t="shared" si="127"/>
        <v>1.8121881134240095E-3</v>
      </c>
      <c r="H185" s="55">
        <f t="shared" si="128"/>
        <v>1</v>
      </c>
      <c r="I185" s="8">
        <f t="shared" si="120"/>
        <v>-5.6256696000181122E+20</v>
      </c>
      <c r="J185" s="3">
        <f t="shared" si="121"/>
        <v>0</v>
      </c>
      <c r="K185" s="37">
        <f t="shared" si="122"/>
        <v>5.5730673744273926E+20</v>
      </c>
      <c r="L185" s="8">
        <f t="shared" si="123"/>
        <v>-1.3662461655661537E+20</v>
      </c>
      <c r="M185" s="3">
        <f t="shared" ref="M185:M198" si="132">J185-J184</f>
        <v>0</v>
      </c>
      <c r="N185" s="37">
        <f t="shared" si="124"/>
        <v>1.3534712260259198E+20</v>
      </c>
      <c r="P185" s="71">
        <f t="shared" si="129"/>
        <v>2.1555378861002543E-5</v>
      </c>
      <c r="Q185" s="70">
        <f t="shared" si="130"/>
        <v>1.215420851991822E+16</v>
      </c>
      <c r="R185" s="70">
        <f t="shared" si="131"/>
        <v>0</v>
      </c>
      <c r="S185" s="11">
        <f t="shared" si="125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8"/>
        <v>4892</v>
      </c>
      <c r="E186" s="2">
        <f t="shared" si="119"/>
        <v>7.360675966981644E+20</v>
      </c>
      <c r="F186" s="24">
        <f t="shared" si="126"/>
        <v>95.065944568333876</v>
      </c>
      <c r="G186" s="92">
        <f t="shared" si="127"/>
        <v>1.8121881134240095E-3</v>
      </c>
      <c r="H186" s="56">
        <f t="shared" si="128"/>
        <v>1</v>
      </c>
      <c r="I186" s="7">
        <f t="shared" si="120"/>
        <v>-7.4301508022387973E+20</v>
      </c>
      <c r="J186" s="2">
        <f t="shared" si="121"/>
        <v>0</v>
      </c>
      <c r="K186" s="34">
        <f t="shared" si="122"/>
        <v>7.360675966981644E+20</v>
      </c>
      <c r="L186" s="7">
        <f t="shared" si="123"/>
        <v>-1.8044812022206851E+20</v>
      </c>
      <c r="M186" s="2">
        <f t="shared" si="132"/>
        <v>0</v>
      </c>
      <c r="N186" s="34">
        <f t="shared" si="124"/>
        <v>1.7876085925542514E+20</v>
      </c>
      <c r="P186" s="39">
        <f t="shared" si="129"/>
        <v>2.1555378861002543E-5</v>
      </c>
      <c r="Q186" s="38">
        <f t="shared" si="130"/>
        <v>1.6052773910603854E+16</v>
      </c>
      <c r="R186" s="38">
        <f t="shared" si="131"/>
        <v>0</v>
      </c>
      <c r="S186" s="12">
        <f t="shared" si="125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3">D186+IF(M187&gt;0,M187,0)</f>
        <v>4892</v>
      </c>
      <c r="E187" s="3">
        <f t="shared" ref="E187:E198" si="134">E186+IF(N187&gt;0,N187,0)</f>
        <v>9.7216751657282555E+20</v>
      </c>
      <c r="F187" s="23">
        <f t="shared" si="126"/>
        <v>95.065944568333876</v>
      </c>
      <c r="G187" s="91">
        <f t="shared" si="127"/>
        <v>1.8121881134240095E-3</v>
      </c>
      <c r="H187" s="55">
        <f t="shared" si="128"/>
        <v>1</v>
      </c>
      <c r="I187" s="8">
        <f t="shared" ref="I187:I204" si="135">INT((Z$4*K187+I186)/(1+Y$4*J187))</f>
        <v>-9.813434643199112E+20</v>
      </c>
      <c r="J187" s="3">
        <f t="shared" ref="J187:J198" si="136">S187</f>
        <v>0</v>
      </c>
      <c r="K187" s="37">
        <f t="shared" ref="K187:K204" si="137">INT((X$4*J187+K186)/(1+W$4+Z$4))</f>
        <v>9.7216751657282555E+20</v>
      </c>
      <c r="L187" s="8">
        <f t="shared" ref="L187:L198" si="138">I187-I186</f>
        <v>-2.3832838409603147E+20</v>
      </c>
      <c r="M187" s="3">
        <f t="shared" si="132"/>
        <v>0</v>
      </c>
      <c r="N187" s="37">
        <f t="shared" ref="N187:N198" si="139">K187-K186</f>
        <v>2.3609991987466115E+20</v>
      </c>
      <c r="P187" s="71">
        <f t="shared" si="129"/>
        <v>2.1555378861002543E-5</v>
      </c>
      <c r="Q187" s="70">
        <f t="shared" si="130"/>
        <v>2.1201837191015848E+16</v>
      </c>
      <c r="R187" s="70">
        <f t="shared" si="131"/>
        <v>0</v>
      </c>
      <c r="S187" s="11">
        <f t="shared" si="125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3"/>
        <v>4892</v>
      </c>
      <c r="E188" s="2">
        <f t="shared" si="134"/>
        <v>1.283998486713621E+21</v>
      </c>
      <c r="F188" s="24">
        <f t="shared" si="126"/>
        <v>95.065944568333876</v>
      </c>
      <c r="G188" s="92">
        <f t="shared" si="127"/>
        <v>1.8121881134240095E-3</v>
      </c>
      <c r="H188" s="56">
        <f t="shared" si="128"/>
        <v>1</v>
      </c>
      <c r="I188" s="7">
        <f t="shared" si="135"/>
        <v>-1.2961176974675002E+21</v>
      </c>
      <c r="J188" s="2">
        <f t="shared" si="136"/>
        <v>0</v>
      </c>
      <c r="K188" s="34">
        <f t="shared" si="137"/>
        <v>1.283998486713621E+21</v>
      </c>
      <c r="L188" s="7">
        <f t="shared" si="138"/>
        <v>-3.14774233147589E+20</v>
      </c>
      <c r="M188" s="2">
        <f t="shared" si="132"/>
        <v>0</v>
      </c>
      <c r="N188" s="34">
        <f t="shared" si="139"/>
        <v>3.1183097014079547E+20</v>
      </c>
      <c r="P188" s="39">
        <f t="shared" si="129"/>
        <v>2.1555378861002543E-5</v>
      </c>
      <c r="Q188" s="38">
        <f t="shared" si="130"/>
        <v>2.8002506157356908E+16</v>
      </c>
      <c r="R188" s="38">
        <f t="shared" si="131"/>
        <v>0</v>
      </c>
      <c r="S188" s="12">
        <f t="shared" si="125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3"/>
        <v>4892</v>
      </c>
      <c r="E189" s="3">
        <f t="shared" si="134"/>
        <v>1.6958518833203244E+21</v>
      </c>
      <c r="F189" s="23">
        <f t="shared" si="126"/>
        <v>95.065944568333876</v>
      </c>
      <c r="G189" s="91">
        <f t="shared" si="127"/>
        <v>1.8121881134240095E-3</v>
      </c>
      <c r="H189" s="55">
        <f t="shared" si="128"/>
        <v>1</v>
      </c>
      <c r="I189" s="8">
        <f t="shared" si="135"/>
        <v>-1.7118584336348233E+21</v>
      </c>
      <c r="J189" s="3">
        <f t="shared" si="136"/>
        <v>0</v>
      </c>
      <c r="K189" s="37">
        <f t="shared" si="137"/>
        <v>1.6958518833203244E+21</v>
      </c>
      <c r="L189" s="8">
        <f t="shared" si="138"/>
        <v>-4.1574073616732311E+20</v>
      </c>
      <c r="M189" s="3">
        <f t="shared" si="132"/>
        <v>0</v>
      </c>
      <c r="N189" s="37">
        <f t="shared" si="139"/>
        <v>4.1185339660670337E+20</v>
      </c>
      <c r="P189" s="71">
        <f t="shared" si="129"/>
        <v>2.1555378861002543E-5</v>
      </c>
      <c r="Q189" s="70">
        <f t="shared" si="130"/>
        <v>3.6984547330883488E+16</v>
      </c>
      <c r="R189" s="70">
        <f t="shared" si="131"/>
        <v>0</v>
      </c>
      <c r="S189" s="11">
        <f t="shared" si="125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3"/>
        <v>4892</v>
      </c>
      <c r="E190" s="2">
        <f t="shared" si="134"/>
        <v>2.2398107473802077E+21</v>
      </c>
      <c r="F190" s="24">
        <f t="shared" si="126"/>
        <v>95.065944568333876</v>
      </c>
      <c r="G190" s="92">
        <f t="shared" si="127"/>
        <v>1.8121881134240095E-3</v>
      </c>
      <c r="H190" s="56">
        <f t="shared" si="128"/>
        <v>1</v>
      </c>
      <c r="I190" s="7">
        <f t="shared" si="135"/>
        <v>-2.2609515343649191E+21</v>
      </c>
      <c r="J190" s="2">
        <f t="shared" si="136"/>
        <v>0</v>
      </c>
      <c r="K190" s="34">
        <f t="shared" si="137"/>
        <v>2.2398107473802077E+21</v>
      </c>
      <c r="L190" s="7">
        <f t="shared" si="138"/>
        <v>-5.4909310073009576E+20</v>
      </c>
      <c r="M190" s="2">
        <f t="shared" si="132"/>
        <v>0</v>
      </c>
      <c r="N190" s="34">
        <f t="shared" si="139"/>
        <v>5.4395886405988332E+20</v>
      </c>
      <c r="P190" s="39">
        <f t="shared" si="129"/>
        <v>2.1555378861002543E-5</v>
      </c>
      <c r="Q190" s="38">
        <f t="shared" si="130"/>
        <v>4.884765433436012E+16</v>
      </c>
      <c r="R190" s="38">
        <f t="shared" si="131"/>
        <v>0</v>
      </c>
      <c r="S190" s="12">
        <f t="shared" si="125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3"/>
        <v>4892</v>
      </c>
      <c r="E191" s="3">
        <f t="shared" si="134"/>
        <v>2.9582490271836348E+21</v>
      </c>
      <c r="F191" s="23">
        <f t="shared" si="126"/>
        <v>95.065944568333876</v>
      </c>
      <c r="G191" s="91">
        <f t="shared" si="127"/>
        <v>1.8121881134240095E-3</v>
      </c>
      <c r="H191" s="55">
        <f t="shared" ref="H191:H198" si="140">D191/D190</f>
        <v>1</v>
      </c>
      <c r="I191" s="8">
        <f t="shared" si="135"/>
        <v>-2.9861709007636094E+21</v>
      </c>
      <c r="J191" s="3">
        <f t="shared" si="136"/>
        <v>0</v>
      </c>
      <c r="K191" s="37">
        <f t="shared" si="137"/>
        <v>2.9582490271836348E+21</v>
      </c>
      <c r="L191" s="8">
        <f t="shared" si="138"/>
        <v>-7.2521936639869033E+20</v>
      </c>
      <c r="M191" s="3">
        <f t="shared" si="132"/>
        <v>0</v>
      </c>
      <c r="N191" s="37">
        <f t="shared" si="139"/>
        <v>7.1843827980342709E+20</v>
      </c>
      <c r="P191" s="71">
        <f t="shared" si="129"/>
        <v>2.1555378861002543E-5</v>
      </c>
      <c r="Q191" s="70">
        <f t="shared" si="130"/>
        <v>6.4515953450014336E+16</v>
      </c>
      <c r="R191" s="70">
        <f t="shared" si="131"/>
        <v>0</v>
      </c>
      <c r="S191" s="11">
        <f t="shared" si="125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3"/>
        <v>4892</v>
      </c>
      <c r="E192" s="2">
        <f t="shared" si="134"/>
        <v>3.9071324740578181E+21</v>
      </c>
      <c r="F192" s="24">
        <f t="shared" si="126"/>
        <v>95.065944568333876</v>
      </c>
      <c r="G192" s="92">
        <f t="shared" si="127"/>
        <v>1.8121881134240095E-3</v>
      </c>
      <c r="H192" s="56">
        <f t="shared" si="140"/>
        <v>1</v>
      </c>
      <c r="I192" s="7">
        <f t="shared" si="135"/>
        <v>-3.9440105252287561E+21</v>
      </c>
      <c r="J192" s="2">
        <f t="shared" si="136"/>
        <v>0</v>
      </c>
      <c r="K192" s="34">
        <f t="shared" si="137"/>
        <v>3.9071324740578181E+21</v>
      </c>
      <c r="L192" s="7">
        <f t="shared" si="138"/>
        <v>-9.5783962446514671E+20</v>
      </c>
      <c r="M192" s="2">
        <f t="shared" si="132"/>
        <v>0</v>
      </c>
      <c r="N192" s="34">
        <f t="shared" si="139"/>
        <v>9.488834468741833E+20</v>
      </c>
      <c r="P192" s="39">
        <f t="shared" si="129"/>
        <v>2.1555378861002543E-5</v>
      </c>
      <c r="Q192" s="38">
        <f t="shared" si="130"/>
        <v>8.5209992297144768E+16</v>
      </c>
      <c r="R192" s="38">
        <f t="shared" si="131"/>
        <v>0</v>
      </c>
      <c r="S192" s="12">
        <f t="shared" si="125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3"/>
        <v>4892</v>
      </c>
      <c r="E193" s="3">
        <f t="shared" si="134"/>
        <v>5.1603783283825422E+21</v>
      </c>
      <c r="F193" s="23">
        <f t="shared" si="126"/>
        <v>95.065944568333876</v>
      </c>
      <c r="G193" s="91">
        <f t="shared" si="127"/>
        <v>1.8121881134240095E-3</v>
      </c>
      <c r="H193" s="55">
        <f t="shared" si="140"/>
        <v>1</v>
      </c>
      <c r="I193" s="8">
        <f t="shared" si="135"/>
        <v>-5.2090853270110905E+21</v>
      </c>
      <c r="J193" s="3">
        <f t="shared" si="136"/>
        <v>0</v>
      </c>
      <c r="K193" s="37">
        <f t="shared" si="137"/>
        <v>5.1603783283825422E+21</v>
      </c>
      <c r="L193" s="8">
        <f t="shared" si="138"/>
        <v>-1.2650748017823344E+21</v>
      </c>
      <c r="M193" s="3">
        <f t="shared" si="132"/>
        <v>0</v>
      </c>
      <c r="N193" s="37">
        <f t="shared" si="139"/>
        <v>1.2532458543247241E+21</v>
      </c>
      <c r="P193" s="71">
        <f t="shared" si="129"/>
        <v>2.1555378861002543E-5</v>
      </c>
      <c r="Q193" s="70">
        <f t="shared" si="130"/>
        <v>1.1254181948818208E+17</v>
      </c>
      <c r="R193" s="70">
        <f t="shared" si="131"/>
        <v>0</v>
      </c>
      <c r="S193" s="11">
        <f t="shared" si="125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3"/>
        <v>4892</v>
      </c>
      <c r="E194" s="2">
        <f t="shared" si="134"/>
        <v>6.8156134118441301E+21</v>
      </c>
      <c r="F194" s="24">
        <f t="shared" si="126"/>
        <v>95.065944568333876</v>
      </c>
      <c r="G194" s="92">
        <f t="shared" si="127"/>
        <v>1.8121881134240095E-3</v>
      </c>
      <c r="H194" s="56">
        <f t="shared" si="140"/>
        <v>1</v>
      </c>
      <c r="I194" s="7">
        <f t="shared" si="135"/>
        <v>-6.8799435930786238E+21</v>
      </c>
      <c r="J194" s="2">
        <f t="shared" si="136"/>
        <v>0</v>
      </c>
      <c r="K194" s="34">
        <f t="shared" si="137"/>
        <v>6.8156134118441301E+21</v>
      </c>
      <c r="L194" s="7">
        <f t="shared" si="138"/>
        <v>-1.6708582660675333E+21</v>
      </c>
      <c r="M194" s="2">
        <f t="shared" si="132"/>
        <v>0</v>
      </c>
      <c r="N194" s="34">
        <f t="shared" si="139"/>
        <v>1.6552350834615879E+21</v>
      </c>
      <c r="P194" s="39">
        <f t="shared" si="129"/>
        <v>2.1555378861002543E-5</v>
      </c>
      <c r="Q194" s="38">
        <f t="shared" si="130"/>
        <v>1.4864056189023926E+17</v>
      </c>
      <c r="R194" s="38">
        <f t="shared" si="131"/>
        <v>0</v>
      </c>
      <c r="S194" s="12">
        <f t="shared" si="125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3"/>
        <v>4892</v>
      </c>
      <c r="E195" s="3">
        <f t="shared" si="134"/>
        <v>9.0017791765801746E+21</v>
      </c>
      <c r="F195" s="23">
        <f t="shared" si="126"/>
        <v>95.065944568333876</v>
      </c>
      <c r="G195" s="91">
        <f t="shared" si="127"/>
        <v>1.8121881134240095E-3</v>
      </c>
      <c r="H195" s="55">
        <f t="shared" si="140"/>
        <v>1</v>
      </c>
      <c r="I195" s="8">
        <f t="shared" si="135"/>
        <v>-9.0867438086492363E+21</v>
      </c>
      <c r="J195" s="3">
        <f t="shared" si="136"/>
        <v>0</v>
      </c>
      <c r="K195" s="37">
        <f t="shared" si="137"/>
        <v>9.0017791765801746E+21</v>
      </c>
      <c r="L195" s="8">
        <f t="shared" si="138"/>
        <v>-2.2068002155706125E+21</v>
      </c>
      <c r="M195" s="3">
        <f t="shared" si="132"/>
        <v>0</v>
      </c>
      <c r="N195" s="37">
        <f t="shared" si="139"/>
        <v>2.1861657647360445E+21</v>
      </c>
      <c r="P195" s="71">
        <f t="shared" si="129"/>
        <v>2.1555378861002543E-5</v>
      </c>
      <c r="Q195" s="70">
        <f t="shared" si="130"/>
        <v>1.9631828185758208E+17</v>
      </c>
      <c r="R195" s="70">
        <f t="shared" si="131"/>
        <v>0</v>
      </c>
      <c r="S195" s="11">
        <f t="shared" si="125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3"/>
        <v>4892</v>
      </c>
      <c r="E196" s="2">
        <f t="shared" si="134"/>
        <v>1.1889176138290869E+22</v>
      </c>
      <c r="F196" s="24">
        <f t="shared" si="126"/>
        <v>95.065944568333876</v>
      </c>
      <c r="G196" s="92">
        <f t="shared" si="127"/>
        <v>1.8121881134240095E-3</v>
      </c>
      <c r="H196" s="56">
        <f t="shared" si="140"/>
        <v>1</v>
      </c>
      <c r="I196" s="7">
        <f t="shared" si="135"/>
        <v>-1.2001393896178361E+22</v>
      </c>
      <c r="J196" s="2">
        <f t="shared" si="136"/>
        <v>0</v>
      </c>
      <c r="K196" s="34">
        <f t="shared" si="137"/>
        <v>1.1889176138290869E+22</v>
      </c>
      <c r="L196" s="7">
        <f t="shared" si="138"/>
        <v>-2.914650087529125E+21</v>
      </c>
      <c r="M196" s="2">
        <f t="shared" si="132"/>
        <v>0</v>
      </c>
      <c r="N196" s="34">
        <f t="shared" si="139"/>
        <v>2.8873969617106947E+21</v>
      </c>
      <c r="P196" s="39">
        <f t="shared" si="129"/>
        <v>2.1555378861002543E-5</v>
      </c>
      <c r="Q196" s="38">
        <f t="shared" si="130"/>
        <v>2.5928903457706784E+17</v>
      </c>
      <c r="R196" s="38">
        <f t="shared" si="131"/>
        <v>0</v>
      </c>
      <c r="S196" s="12">
        <f t="shared" si="125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3"/>
        <v>4892</v>
      </c>
      <c r="E197" s="3">
        <f t="shared" si="134"/>
        <v>1.570273014639819E+22</v>
      </c>
      <c r="F197" s="23">
        <f t="shared" si="126"/>
        <v>95.065944568333876</v>
      </c>
      <c r="G197" s="91">
        <f t="shared" si="127"/>
        <v>1.8121881134240095E-3</v>
      </c>
      <c r="H197" s="55">
        <f t="shared" si="140"/>
        <v>1</v>
      </c>
      <c r="I197" s="8">
        <f t="shared" si="135"/>
        <v>-1.5850942701182871E+22</v>
      </c>
      <c r="J197" s="3">
        <f t="shared" si="136"/>
        <v>0</v>
      </c>
      <c r="K197" s="37">
        <f t="shared" si="137"/>
        <v>1.570273014639819E+22</v>
      </c>
      <c r="L197" s="8">
        <f t="shared" si="138"/>
        <v>-3.8495488050045093E+21</v>
      </c>
      <c r="M197" s="3">
        <f t="shared" si="132"/>
        <v>0</v>
      </c>
      <c r="N197" s="37">
        <f t="shared" si="139"/>
        <v>3.8135540081073209E+21</v>
      </c>
      <c r="P197" s="71">
        <f t="shared" si="129"/>
        <v>2.1555378861002543E-5</v>
      </c>
      <c r="Q197" s="70">
        <f t="shared" si="130"/>
        <v>3.4245818991366304E+17</v>
      </c>
      <c r="R197" s="70">
        <f t="shared" si="131"/>
        <v>0</v>
      </c>
      <c r="S197" s="11">
        <f t="shared" si="125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3"/>
        <v>4892</v>
      </c>
      <c r="E198" s="47">
        <f t="shared" si="134"/>
        <v>2.0739513922791378E+22</v>
      </c>
      <c r="F198" s="94">
        <f t="shared" si="126"/>
        <v>95.065944568333876</v>
      </c>
      <c r="G198" s="93">
        <f t="shared" si="127"/>
        <v>1.8121881134240095E-3</v>
      </c>
      <c r="H198" s="57">
        <f t="shared" si="140"/>
        <v>1</v>
      </c>
      <c r="I198" s="30">
        <f t="shared" si="135"/>
        <v>-2.0935266910636897E+22</v>
      </c>
      <c r="J198" s="47">
        <f t="shared" si="136"/>
        <v>0</v>
      </c>
      <c r="K198" s="88">
        <f t="shared" si="137"/>
        <v>2.0739513922791378E+22</v>
      </c>
      <c r="L198" s="30">
        <f t="shared" si="138"/>
        <v>-5.0843242094540263E+21</v>
      </c>
      <c r="M198" s="47">
        <f t="shared" si="132"/>
        <v>0</v>
      </c>
      <c r="N198" s="88">
        <f t="shared" si="139"/>
        <v>5.0367837763931881E+21</v>
      </c>
      <c r="P198" s="39">
        <f t="shared" si="129"/>
        <v>2.1555378861002543E-5</v>
      </c>
      <c r="Q198" s="38">
        <f t="shared" si="130"/>
        <v>4.5230455668993741E+17</v>
      </c>
      <c r="R198" s="38">
        <f t="shared" si="131"/>
        <v>0</v>
      </c>
      <c r="S198" s="12">
        <f t="shared" si="125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1">D198+IF(M199&gt;0,M199,0)</f>
        <v>4892</v>
      </c>
      <c r="E199" s="3">
        <f t="shared" ref="E199:E202" si="142">E198+IF(N199&gt;0,N199,0)</f>
        <v>2.7391888782621527E+22</v>
      </c>
      <c r="F199" s="23">
        <f t="shared" si="126"/>
        <v>95.065944568333876</v>
      </c>
      <c r="G199" s="91">
        <f t="shared" ref="G199:G202" si="143">D199/U$3</f>
        <v>1.8121881134240095E-3</v>
      </c>
      <c r="H199" s="55">
        <f t="shared" ref="H199:H203" si="144">D199/D198</f>
        <v>1</v>
      </c>
      <c r="I199" s="8">
        <f t="shared" si="135"/>
        <v>-2.7650431200341246E+22</v>
      </c>
      <c r="J199" s="3">
        <f t="shared" ref="J199:J202" si="145">S199</f>
        <v>0</v>
      </c>
      <c r="K199" s="37">
        <f t="shared" si="137"/>
        <v>2.7391888782621527E+22</v>
      </c>
      <c r="L199" s="8">
        <f t="shared" ref="L199:L202" si="146">I199-I198</f>
        <v>-6.7151642897043486E+21</v>
      </c>
      <c r="M199" s="3">
        <f t="shared" ref="M199:M202" si="147">J199-J198</f>
        <v>0</v>
      </c>
      <c r="N199" s="37">
        <f t="shared" ref="N199:N202" si="148">K199-K198</f>
        <v>6.6523748598301485E+21</v>
      </c>
      <c r="P199" s="71">
        <f t="shared" si="129"/>
        <v>2.1555378861002543E-5</v>
      </c>
      <c r="Q199" s="70">
        <f t="shared" si="130"/>
        <v>5.9738507656673997E+17</v>
      </c>
      <c r="R199" s="70">
        <f t="shared" si="131"/>
        <v>0</v>
      </c>
      <c r="S199" s="11">
        <f t="shared" ref="S199:S203" si="149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1"/>
        <v>4892</v>
      </c>
      <c r="E200" s="2">
        <f t="shared" si="142"/>
        <v>3.6178069258169011E+22</v>
      </c>
      <c r="F200" s="24">
        <f t="shared" si="126"/>
        <v>95.065944568333876</v>
      </c>
      <c r="G200" s="92">
        <f t="shared" si="143"/>
        <v>1.8121881134240095E-3</v>
      </c>
      <c r="H200" s="56">
        <f t="shared" si="144"/>
        <v>1</v>
      </c>
      <c r="I200" s="7">
        <f t="shared" si="135"/>
        <v>-3.6519541347540693E+22</v>
      </c>
      <c r="J200" s="2">
        <f t="shared" si="145"/>
        <v>0</v>
      </c>
      <c r="K200" s="34">
        <f t="shared" si="137"/>
        <v>3.6178069258169011E+22</v>
      </c>
      <c r="L200" s="7">
        <f t="shared" si="146"/>
        <v>-8.8691101471994471E+21</v>
      </c>
      <c r="M200" s="2">
        <f t="shared" si="147"/>
        <v>0</v>
      </c>
      <c r="N200" s="34">
        <f t="shared" si="148"/>
        <v>8.7861804755474847E+21</v>
      </c>
      <c r="P200" s="39">
        <f t="shared" si="129"/>
        <v>2.1555378861002543E-5</v>
      </c>
      <c r="Q200" s="38">
        <f t="shared" si="130"/>
        <v>7.8900140276342515E+17</v>
      </c>
      <c r="R200" s="38">
        <f t="shared" si="131"/>
        <v>0</v>
      </c>
      <c r="S200" s="12">
        <f t="shared" si="149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1"/>
        <v>4892</v>
      </c>
      <c r="E201" s="3">
        <f t="shared" si="142"/>
        <v>4.7782491584854143E+22</v>
      </c>
      <c r="F201" s="23">
        <f t="shared" si="126"/>
        <v>95.065944568333876</v>
      </c>
      <c r="G201" s="91">
        <f t="shared" si="143"/>
        <v>1.8121881134240095E-3</v>
      </c>
      <c r="H201" s="55">
        <f t="shared" si="144"/>
        <v>1</v>
      </c>
      <c r="I201" s="8">
        <f t="shared" si="135"/>
        <v>-4.823349374089598E+22</v>
      </c>
      <c r="J201" s="3">
        <f t="shared" si="145"/>
        <v>0</v>
      </c>
      <c r="K201" s="37">
        <f t="shared" si="137"/>
        <v>4.7782491584854143E+22</v>
      </c>
      <c r="L201" s="8">
        <f t="shared" si="146"/>
        <v>-1.1713952393355288E+22</v>
      </c>
      <c r="M201" s="3">
        <f t="shared" si="147"/>
        <v>0</v>
      </c>
      <c r="N201" s="37">
        <f t="shared" si="148"/>
        <v>1.1604422326685132E+22</v>
      </c>
      <c r="P201" s="71">
        <f t="shared" si="129"/>
        <v>2.1555378861002543E-5</v>
      </c>
      <c r="Q201" s="70">
        <f t="shared" si="130"/>
        <v>1.0420802895519007E+18</v>
      </c>
      <c r="R201" s="70">
        <f t="shared" si="131"/>
        <v>0</v>
      </c>
      <c r="S201" s="11">
        <f t="shared" si="149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1"/>
        <v>4892</v>
      </c>
      <c r="E202" s="2">
        <f t="shared" si="142"/>
        <v>6.3109130721261966E+22</v>
      </c>
      <c r="F202" s="24">
        <f t="shared" si="126"/>
        <v>95.065944568333876</v>
      </c>
      <c r="G202" s="92">
        <f t="shared" si="143"/>
        <v>1.8121881134240095E-3</v>
      </c>
      <c r="H202" s="56">
        <f t="shared" si="144"/>
        <v>1</v>
      </c>
      <c r="I202" s="7">
        <f t="shared" si="135"/>
        <v>-6.370479564113477E+22</v>
      </c>
      <c r="J202" s="2">
        <f t="shared" si="145"/>
        <v>0</v>
      </c>
      <c r="K202" s="34">
        <f t="shared" si="137"/>
        <v>6.3109130721261966E+22</v>
      </c>
      <c r="L202" s="7">
        <f t="shared" si="146"/>
        <v>-1.5471301900238789E+22</v>
      </c>
      <c r="M202" s="2">
        <f t="shared" si="147"/>
        <v>0</v>
      </c>
      <c r="N202" s="34">
        <f t="shared" si="148"/>
        <v>1.5326639136407823E+22</v>
      </c>
      <c r="P202" s="39">
        <f t="shared" si="129"/>
        <v>2.1555378861002543E-5</v>
      </c>
      <c r="Q202" s="38">
        <f t="shared" si="130"/>
        <v>1.3763363741422648E+18</v>
      </c>
      <c r="R202" s="38">
        <f t="shared" si="131"/>
        <v>0</v>
      </c>
      <c r="S202" s="12">
        <f t="shared" si="149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4892</v>
      </c>
      <c r="E203" s="3">
        <f>E202+IF(N203&gt;0,N203,0)</f>
        <v>8.3351919255206175E+22</v>
      </c>
      <c r="F203" s="23">
        <f t="shared" si="126"/>
        <v>95.065944568333876</v>
      </c>
      <c r="G203" s="91">
        <f>D203/U$3</f>
        <v>1.8121881134240095E-3</v>
      </c>
      <c r="H203" s="55">
        <f t="shared" si="144"/>
        <v>1</v>
      </c>
      <c r="I203" s="8">
        <f t="shared" si="135"/>
        <v>-8.4138648746437619E+22</v>
      </c>
      <c r="J203" s="3">
        <f>S203</f>
        <v>0</v>
      </c>
      <c r="K203" s="37">
        <f t="shared" si="137"/>
        <v>8.3351919255206175E+22</v>
      </c>
      <c r="L203" s="8">
        <f>I203-I202</f>
        <v>-2.043385310530285E+22</v>
      </c>
      <c r="M203" s="3">
        <f>J203-J202</f>
        <v>0</v>
      </c>
      <c r="N203" s="37">
        <f>K203-K202</f>
        <v>2.024278853394421E+22</v>
      </c>
      <c r="P203" s="71">
        <f t="shared" si="129"/>
        <v>2.1555378861002543E-5</v>
      </c>
      <c r="Q203" s="70">
        <f t="shared" si="130"/>
        <v>1.8178079307129341E+18</v>
      </c>
      <c r="R203" s="70">
        <f t="shared" si="131"/>
        <v>0</v>
      </c>
      <c r="S203" s="11">
        <f t="shared" si="149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0">D203+IF(M204&gt;0,M204,0)</f>
        <v>4892</v>
      </c>
      <c r="E204" s="61">
        <f t="shared" ref="E204" si="151">E203+IF(N204&gt;0,N204,0)</f>
        <v>1.1008775377071907E+23</v>
      </c>
      <c r="F204" s="120">
        <f t="shared" si="126"/>
        <v>95.065944568333876</v>
      </c>
      <c r="G204" s="121">
        <f t="shared" ref="G204" si="152">D204/U$3</f>
        <v>1.8121881134240095E-3</v>
      </c>
      <c r="H204" s="122">
        <f t="shared" ref="H204" si="153">D204/D203</f>
        <v>1</v>
      </c>
      <c r="I204" s="53">
        <f t="shared" si="135"/>
        <v>-1.1112683341386046E+23</v>
      </c>
      <c r="J204" s="61">
        <f t="shared" ref="J204" si="154">S204</f>
        <v>0</v>
      </c>
      <c r="K204" s="62">
        <f t="shared" si="137"/>
        <v>1.1008775377071907E+23</v>
      </c>
      <c r="L204" s="53">
        <f t="shared" ref="L204" si="155">I204-I203</f>
        <v>-2.6988184667422837E+22</v>
      </c>
      <c r="M204" s="61">
        <f t="shared" ref="M204" si="156">J204-J203</f>
        <v>0</v>
      </c>
      <c r="N204" s="62">
        <f t="shared" ref="N204" si="157">K204-K203</f>
        <v>2.6735834515512895E+22</v>
      </c>
      <c r="P204" s="123">
        <f t="shared" si="129"/>
        <v>2.1555378861002543E-5</v>
      </c>
      <c r="Q204" s="124">
        <f t="shared" si="130"/>
        <v>2.4008852305615795E+18</v>
      </c>
      <c r="R204" s="124">
        <f t="shared" si="131"/>
        <v>0</v>
      </c>
      <c r="S204" s="130">
        <f t="shared" ref="S204" si="158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2020-04-02T16:28:56Z</dcterms:modified>
</cp:coreProperties>
</file>