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CB03B36-7586-47AE-AC7E-145B960300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" i="1" l="1"/>
  <c r="X36" i="1" s="1"/>
  <c r="U36" i="1"/>
  <c r="V36" i="1" s="1"/>
  <c r="P13" i="1" l="1"/>
  <c r="Q13" i="1"/>
  <c r="R13" i="1"/>
  <c r="S13" i="1"/>
  <c r="T13" i="1"/>
  <c r="U13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Q35" i="1"/>
  <c r="S35" i="1" s="1"/>
  <c r="J35" i="1" l="1"/>
  <c r="K35" i="1" s="1"/>
  <c r="N35" i="1" s="1"/>
  <c r="E35" i="1" s="1"/>
  <c r="U35" i="1"/>
  <c r="V35" i="1" s="1"/>
  <c r="X34" i="1"/>
  <c r="M35" i="1" l="1"/>
  <c r="D35" i="1" s="1"/>
  <c r="F35" i="1" s="1"/>
  <c r="R36" i="1"/>
  <c r="I35" i="1"/>
  <c r="L35" i="1" s="1"/>
  <c r="W35" i="1"/>
  <c r="X35" i="1" s="1"/>
  <c r="H35" i="1" l="1"/>
  <c r="G35" i="1"/>
  <c r="Q36" i="1"/>
  <c r="S36" i="1" s="1"/>
  <c r="J36" i="1" s="1"/>
  <c r="M36" i="1" s="1"/>
  <c r="D36" i="1" s="1"/>
  <c r="F36" i="1" s="1"/>
  <c r="K36" i="1" l="1"/>
  <c r="I36" i="1" s="1"/>
  <c r="L36" i="1" s="1"/>
  <c r="R37" i="1"/>
  <c r="H36" i="1"/>
  <c r="G36" i="1"/>
  <c r="N36" i="1" l="1"/>
  <c r="E36" i="1" s="1"/>
  <c r="Q37" i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<sst xmlns="http://schemas.openxmlformats.org/spreadsheetml/2006/main" count="44" uniqueCount="40">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</sst>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4314</c:v>
                </c:pt>
                <c:pt idx="32" formatCode="0">
                  <c:v>4569</c:v>
                </c:pt>
                <c:pt idx="33" formatCode="0">
                  <c:v>4799</c:v>
                </c:pt>
                <c:pt idx="34" formatCode="0">
                  <c:v>5001</c:v>
                </c:pt>
                <c:pt idx="35" formatCode="0">
                  <c:v>5171</c:v>
                </c:pt>
                <c:pt idx="36" formatCode="0">
                  <c:v>5307</c:v>
                </c:pt>
                <c:pt idx="37" formatCode="0">
                  <c:v>5407</c:v>
                </c:pt>
                <c:pt idx="38" formatCode="0">
                  <c:v>5468</c:v>
                </c:pt>
                <c:pt idx="39" formatCode="0">
                  <c:v>5488</c:v>
                </c:pt>
                <c:pt idx="40" formatCode="0">
                  <c:v>5488</c:v>
                </c:pt>
                <c:pt idx="41" formatCode="0">
                  <c:v>5488</c:v>
                </c:pt>
                <c:pt idx="42" formatCode="0">
                  <c:v>5488</c:v>
                </c:pt>
                <c:pt idx="43" formatCode="0">
                  <c:v>5488</c:v>
                </c:pt>
                <c:pt idx="44" formatCode="0">
                  <c:v>5488</c:v>
                </c:pt>
                <c:pt idx="45" formatCode="0">
                  <c:v>5488</c:v>
                </c:pt>
                <c:pt idx="46" formatCode="0">
                  <c:v>5488</c:v>
                </c:pt>
                <c:pt idx="47" formatCode="0">
                  <c:v>5488</c:v>
                </c:pt>
                <c:pt idx="48" formatCode="0">
                  <c:v>5488</c:v>
                </c:pt>
                <c:pt idx="49">
                  <c:v>5488</c:v>
                </c:pt>
                <c:pt idx="50">
                  <c:v>5488</c:v>
                </c:pt>
                <c:pt idx="51">
                  <c:v>5488</c:v>
                </c:pt>
                <c:pt idx="52">
                  <c:v>5488</c:v>
                </c:pt>
                <c:pt idx="53">
                  <c:v>5488</c:v>
                </c:pt>
                <c:pt idx="54">
                  <c:v>5488</c:v>
                </c:pt>
                <c:pt idx="55">
                  <c:v>5488</c:v>
                </c:pt>
                <c:pt idx="56">
                  <c:v>5488</c:v>
                </c:pt>
                <c:pt idx="57">
                  <c:v>5488</c:v>
                </c:pt>
                <c:pt idx="58">
                  <c:v>5488</c:v>
                </c:pt>
                <c:pt idx="59">
                  <c:v>5488</c:v>
                </c:pt>
                <c:pt idx="60">
                  <c:v>5488</c:v>
                </c:pt>
                <c:pt idx="61">
                  <c:v>5488</c:v>
                </c:pt>
                <c:pt idx="62">
                  <c:v>5488</c:v>
                </c:pt>
                <c:pt idx="63">
                  <c:v>5488</c:v>
                </c:pt>
                <c:pt idx="64">
                  <c:v>5488</c:v>
                </c:pt>
                <c:pt idx="65">
                  <c:v>5488</c:v>
                </c:pt>
                <c:pt idx="66">
                  <c:v>5488</c:v>
                </c:pt>
                <c:pt idx="67">
                  <c:v>5488</c:v>
                </c:pt>
                <c:pt idx="68">
                  <c:v>5488</c:v>
                </c:pt>
                <c:pt idx="69">
                  <c:v>5488</c:v>
                </c:pt>
                <c:pt idx="70">
                  <c:v>5488</c:v>
                </c:pt>
                <c:pt idx="71">
                  <c:v>5488</c:v>
                </c:pt>
                <c:pt idx="72">
                  <c:v>5488</c:v>
                </c:pt>
                <c:pt idx="73">
                  <c:v>5488</c:v>
                </c:pt>
                <c:pt idx="74">
                  <c:v>5488</c:v>
                </c:pt>
                <c:pt idx="75">
                  <c:v>5488</c:v>
                </c:pt>
                <c:pt idx="76">
                  <c:v>5488</c:v>
                </c:pt>
                <c:pt idx="77">
                  <c:v>5488</c:v>
                </c:pt>
                <c:pt idx="78">
                  <c:v>5488</c:v>
                </c:pt>
                <c:pt idx="79">
                  <c:v>5488</c:v>
                </c:pt>
                <c:pt idx="80">
                  <c:v>5488</c:v>
                </c:pt>
                <c:pt idx="81">
                  <c:v>5488</c:v>
                </c:pt>
                <c:pt idx="82">
                  <c:v>5488</c:v>
                </c:pt>
                <c:pt idx="83">
                  <c:v>5488</c:v>
                </c:pt>
                <c:pt idx="84">
                  <c:v>5488</c:v>
                </c:pt>
                <c:pt idx="85">
                  <c:v>5488</c:v>
                </c:pt>
                <c:pt idx="86">
                  <c:v>5488</c:v>
                </c:pt>
                <c:pt idx="87">
                  <c:v>5488</c:v>
                </c:pt>
                <c:pt idx="88">
                  <c:v>5488</c:v>
                </c:pt>
                <c:pt idx="89">
                  <c:v>5488</c:v>
                </c:pt>
                <c:pt idx="90">
                  <c:v>5488</c:v>
                </c:pt>
                <c:pt idx="91">
                  <c:v>5488</c:v>
                </c:pt>
                <c:pt idx="92">
                  <c:v>5488</c:v>
                </c:pt>
                <c:pt idx="93">
                  <c:v>5488</c:v>
                </c:pt>
                <c:pt idx="94">
                  <c:v>5488</c:v>
                </c:pt>
                <c:pt idx="95">
                  <c:v>5488</c:v>
                </c:pt>
                <c:pt idx="96">
                  <c:v>5488</c:v>
                </c:pt>
                <c:pt idx="97">
                  <c:v>5488</c:v>
                </c:pt>
                <c:pt idx="98">
                  <c:v>5488</c:v>
                </c:pt>
                <c:pt idx="99">
                  <c:v>5488</c:v>
                </c:pt>
                <c:pt idx="100">
                  <c:v>5488</c:v>
                </c:pt>
                <c:pt idx="101">
                  <c:v>5488</c:v>
                </c:pt>
                <c:pt idx="102">
                  <c:v>5488</c:v>
                </c:pt>
                <c:pt idx="103">
                  <c:v>5488</c:v>
                </c:pt>
                <c:pt idx="104">
                  <c:v>5488</c:v>
                </c:pt>
                <c:pt idx="105">
                  <c:v>5488</c:v>
                </c:pt>
                <c:pt idx="106">
                  <c:v>5488</c:v>
                </c:pt>
                <c:pt idx="107">
                  <c:v>5488</c:v>
                </c:pt>
                <c:pt idx="108">
                  <c:v>5488</c:v>
                </c:pt>
                <c:pt idx="109">
                  <c:v>5488</c:v>
                </c:pt>
                <c:pt idx="110">
                  <c:v>5488</c:v>
                </c:pt>
                <c:pt idx="111">
                  <c:v>5488</c:v>
                </c:pt>
                <c:pt idx="112">
                  <c:v>5488</c:v>
                </c:pt>
                <c:pt idx="113">
                  <c:v>5488</c:v>
                </c:pt>
                <c:pt idx="114">
                  <c:v>5488</c:v>
                </c:pt>
                <c:pt idx="115">
                  <c:v>5488</c:v>
                </c:pt>
                <c:pt idx="116">
                  <c:v>5488</c:v>
                </c:pt>
                <c:pt idx="117">
                  <c:v>5488</c:v>
                </c:pt>
                <c:pt idx="118">
                  <c:v>5488</c:v>
                </c:pt>
                <c:pt idx="119">
                  <c:v>5488</c:v>
                </c:pt>
                <c:pt idx="120">
                  <c:v>5488</c:v>
                </c:pt>
                <c:pt idx="121">
                  <c:v>5488</c:v>
                </c:pt>
                <c:pt idx="122">
                  <c:v>5488</c:v>
                </c:pt>
                <c:pt idx="123">
                  <c:v>5488</c:v>
                </c:pt>
                <c:pt idx="124">
                  <c:v>5488</c:v>
                </c:pt>
                <c:pt idx="125">
                  <c:v>5488</c:v>
                </c:pt>
                <c:pt idx="126">
                  <c:v>5488</c:v>
                </c:pt>
                <c:pt idx="127">
                  <c:v>5488</c:v>
                </c:pt>
                <c:pt idx="128">
                  <c:v>5488</c:v>
                </c:pt>
                <c:pt idx="129">
                  <c:v>5488</c:v>
                </c:pt>
                <c:pt idx="130">
                  <c:v>5488</c:v>
                </c:pt>
                <c:pt idx="131">
                  <c:v>5488</c:v>
                </c:pt>
                <c:pt idx="132">
                  <c:v>5488</c:v>
                </c:pt>
                <c:pt idx="133">
                  <c:v>5488</c:v>
                </c:pt>
                <c:pt idx="134">
                  <c:v>5488</c:v>
                </c:pt>
                <c:pt idx="135">
                  <c:v>5488</c:v>
                </c:pt>
                <c:pt idx="136">
                  <c:v>5488</c:v>
                </c:pt>
                <c:pt idx="137">
                  <c:v>5488</c:v>
                </c:pt>
                <c:pt idx="138">
                  <c:v>5488</c:v>
                </c:pt>
                <c:pt idx="139">
                  <c:v>5488</c:v>
                </c:pt>
                <c:pt idx="140">
                  <c:v>5488</c:v>
                </c:pt>
                <c:pt idx="141">
                  <c:v>5488</c:v>
                </c:pt>
                <c:pt idx="142">
                  <c:v>5488</c:v>
                </c:pt>
                <c:pt idx="143">
                  <c:v>5488</c:v>
                </c:pt>
                <c:pt idx="144">
                  <c:v>5488</c:v>
                </c:pt>
                <c:pt idx="145">
                  <c:v>5488</c:v>
                </c:pt>
                <c:pt idx="146">
                  <c:v>5488</c:v>
                </c:pt>
                <c:pt idx="147">
                  <c:v>5488</c:v>
                </c:pt>
                <c:pt idx="148">
                  <c:v>5488</c:v>
                </c:pt>
                <c:pt idx="149">
                  <c:v>5488</c:v>
                </c:pt>
                <c:pt idx="150">
                  <c:v>5488</c:v>
                </c:pt>
                <c:pt idx="151">
                  <c:v>5488</c:v>
                </c:pt>
                <c:pt idx="152">
                  <c:v>5488</c:v>
                </c:pt>
                <c:pt idx="153">
                  <c:v>5488</c:v>
                </c:pt>
                <c:pt idx="154">
                  <c:v>5488</c:v>
                </c:pt>
                <c:pt idx="155">
                  <c:v>5488</c:v>
                </c:pt>
                <c:pt idx="156">
                  <c:v>5488</c:v>
                </c:pt>
                <c:pt idx="157">
                  <c:v>5488</c:v>
                </c:pt>
                <c:pt idx="158">
                  <c:v>5488</c:v>
                </c:pt>
                <c:pt idx="159">
                  <c:v>5488</c:v>
                </c:pt>
                <c:pt idx="160">
                  <c:v>5488</c:v>
                </c:pt>
                <c:pt idx="161">
                  <c:v>5488</c:v>
                </c:pt>
                <c:pt idx="162">
                  <c:v>5488</c:v>
                </c:pt>
                <c:pt idx="163">
                  <c:v>5488</c:v>
                </c:pt>
                <c:pt idx="164">
                  <c:v>5488</c:v>
                </c:pt>
                <c:pt idx="165">
                  <c:v>5488</c:v>
                </c:pt>
                <c:pt idx="166">
                  <c:v>5488</c:v>
                </c:pt>
                <c:pt idx="167">
                  <c:v>5488</c:v>
                </c:pt>
                <c:pt idx="168">
                  <c:v>5488</c:v>
                </c:pt>
                <c:pt idx="169">
                  <c:v>5488</c:v>
                </c:pt>
                <c:pt idx="170">
                  <c:v>5488</c:v>
                </c:pt>
                <c:pt idx="171">
                  <c:v>5488</c:v>
                </c:pt>
                <c:pt idx="172">
                  <c:v>5488</c:v>
                </c:pt>
                <c:pt idx="173">
                  <c:v>5488</c:v>
                </c:pt>
                <c:pt idx="174">
                  <c:v>5488</c:v>
                </c:pt>
                <c:pt idx="175">
                  <c:v>5488</c:v>
                </c:pt>
                <c:pt idx="176">
                  <c:v>5488</c:v>
                </c:pt>
                <c:pt idx="177">
                  <c:v>5488</c:v>
                </c:pt>
                <c:pt idx="178">
                  <c:v>5488</c:v>
                </c:pt>
                <c:pt idx="179">
                  <c:v>5488</c:v>
                </c:pt>
                <c:pt idx="180">
                  <c:v>5488</c:v>
                </c:pt>
                <c:pt idx="181">
                  <c:v>5488</c:v>
                </c:pt>
                <c:pt idx="182">
                  <c:v>5488</c:v>
                </c:pt>
                <c:pt idx="183">
                  <c:v>5488</c:v>
                </c:pt>
                <c:pt idx="184">
                  <c:v>5488</c:v>
                </c:pt>
                <c:pt idx="185">
                  <c:v>5488</c:v>
                </c:pt>
                <c:pt idx="186">
                  <c:v>5488</c:v>
                </c:pt>
                <c:pt idx="187">
                  <c:v>5488</c:v>
                </c:pt>
                <c:pt idx="188">
                  <c:v>5488</c:v>
                </c:pt>
                <c:pt idx="189">
                  <c:v>5488</c:v>
                </c:pt>
                <c:pt idx="190">
                  <c:v>5488</c:v>
                </c:pt>
                <c:pt idx="191">
                  <c:v>5488</c:v>
                </c:pt>
                <c:pt idx="192">
                  <c:v>5488</c:v>
                </c:pt>
                <c:pt idx="193">
                  <c:v>5488</c:v>
                </c:pt>
                <c:pt idx="194">
                  <c:v>5488</c:v>
                </c:pt>
                <c:pt idx="195">
                  <c:v>5488</c:v>
                </c:pt>
                <c:pt idx="196">
                  <c:v>5488</c:v>
                </c:pt>
                <c:pt idx="197">
                  <c:v>5488</c:v>
                </c:pt>
                <c:pt idx="198">
                  <c:v>5488</c:v>
                </c:pt>
                <c:pt idx="199">
                  <c:v>5488</c:v>
                </c:pt>
                <c:pt idx="200">
                  <c:v>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4033</c:v>
                </c:pt>
                <c:pt idx="32" formatCode="0">
                  <c:v>4288</c:v>
                </c:pt>
                <c:pt idx="33" formatCode="0">
                  <c:v>4518</c:v>
                </c:pt>
                <c:pt idx="34" formatCode="0">
                  <c:v>4720</c:v>
                </c:pt>
                <c:pt idx="35" formatCode="0">
                  <c:v>4890</c:v>
                </c:pt>
                <c:pt idx="36" formatCode="0">
                  <c:v>5026</c:v>
                </c:pt>
                <c:pt idx="37" formatCode="0">
                  <c:v>5126</c:v>
                </c:pt>
                <c:pt idx="38" formatCode="0">
                  <c:v>5187</c:v>
                </c:pt>
                <c:pt idx="39" formatCode="0">
                  <c:v>5207</c:v>
                </c:pt>
                <c:pt idx="40" formatCode="0">
                  <c:v>5183</c:v>
                </c:pt>
                <c:pt idx="41" formatCode="0">
                  <c:v>5112</c:v>
                </c:pt>
                <c:pt idx="42" formatCode="0">
                  <c:v>4990</c:v>
                </c:pt>
                <c:pt idx="43" formatCode="0">
                  <c:v>4814</c:v>
                </c:pt>
                <c:pt idx="44" formatCode="0">
                  <c:v>4580</c:v>
                </c:pt>
                <c:pt idx="45" formatCode="0">
                  <c:v>4285</c:v>
                </c:pt>
                <c:pt idx="46" formatCode="0">
                  <c:v>3928</c:v>
                </c:pt>
                <c:pt idx="47" formatCode="0">
                  <c:v>3511</c:v>
                </c:pt>
                <c:pt idx="48" formatCode="0">
                  <c:v>3042</c:v>
                </c:pt>
                <c:pt idx="49">
                  <c:v>2535</c:v>
                </c:pt>
                <c:pt idx="50">
                  <c:v>2014</c:v>
                </c:pt>
                <c:pt idx="51">
                  <c:v>1508</c:v>
                </c:pt>
                <c:pt idx="52">
                  <c:v>1051</c:v>
                </c:pt>
                <c:pt idx="53">
                  <c:v>673</c:v>
                </c:pt>
                <c:pt idx="54">
                  <c:v>390</c:v>
                </c:pt>
                <c:pt idx="55">
                  <c:v>202</c:v>
                </c:pt>
                <c:pt idx="56">
                  <c:v>92</c:v>
                </c:pt>
                <c:pt idx="57">
                  <c:v>36</c:v>
                </c:pt>
                <c:pt idx="58">
                  <c:v>12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137</c:v>
                </c:pt>
                <c:pt idx="1">
                  <c:v>165</c:v>
                </c:pt>
                <c:pt idx="2">
                  <c:v>230</c:v>
                </c:pt>
                <c:pt idx="3">
                  <c:v>290</c:v>
                </c:pt>
                <c:pt idx="4">
                  <c:v>346</c:v>
                </c:pt>
                <c:pt idx="5">
                  <c:v>403</c:v>
                </c:pt>
                <c:pt idx="6">
                  <c:v>536</c:v>
                </c:pt>
                <c:pt idx="7">
                  <c:v>681</c:v>
                </c:pt>
                <c:pt idx="8">
                  <c:v>860</c:v>
                </c:pt>
                <c:pt idx="9">
                  <c:v>1049</c:v>
                </c:pt>
                <c:pt idx="10" formatCode="0">
                  <c:v>1372</c:v>
                </c:pt>
                <c:pt idx="11">
                  <c:v>1599</c:v>
                </c:pt>
                <c:pt idx="12">
                  <c:v>1844</c:v>
                </c:pt>
                <c:pt idx="13">
                  <c:v>2096</c:v>
                </c:pt>
                <c:pt idx="14">
                  <c:v>2497</c:v>
                </c:pt>
                <c:pt idx="15">
                  <c:v>2926</c:v>
                </c:pt>
                <c:pt idx="16">
                  <c:v>3224</c:v>
                </c:pt>
                <c:pt idx="17">
                  <c:v>3765</c:v>
                </c:pt>
                <c:pt idx="18">
                  <c:v>4033</c:v>
                </c:pt>
                <c:pt idx="19">
                  <c:v>4288</c:v>
                </c:pt>
                <c:pt idx="20">
                  <c:v>4518</c:v>
                </c:pt>
                <c:pt idx="21">
                  <c:v>4720</c:v>
                </c:pt>
                <c:pt idx="22">
                  <c:v>4890</c:v>
                </c:pt>
                <c:pt idx="23">
                  <c:v>5026</c:v>
                </c:pt>
                <c:pt idx="24">
                  <c:v>5126</c:v>
                </c:pt>
                <c:pt idx="25">
                  <c:v>5187</c:v>
                </c:pt>
                <c:pt idx="26">
                  <c:v>5207</c:v>
                </c:pt>
                <c:pt idx="27">
                  <c:v>5183</c:v>
                </c:pt>
                <c:pt idx="28">
                  <c:v>5112</c:v>
                </c:pt>
                <c:pt idx="29">
                  <c:v>4990</c:v>
                </c:pt>
                <c:pt idx="30">
                  <c:v>4814</c:v>
                </c:pt>
                <c:pt idx="31">
                  <c:v>4580</c:v>
                </c:pt>
                <c:pt idx="32">
                  <c:v>4285</c:v>
                </c:pt>
                <c:pt idx="33">
                  <c:v>3928</c:v>
                </c:pt>
                <c:pt idx="34">
                  <c:v>3511</c:v>
                </c:pt>
                <c:pt idx="35">
                  <c:v>3042</c:v>
                </c:pt>
                <c:pt idx="36">
                  <c:v>2535</c:v>
                </c:pt>
                <c:pt idx="37">
                  <c:v>2014</c:v>
                </c:pt>
                <c:pt idx="38">
                  <c:v>1508</c:v>
                </c:pt>
                <c:pt idx="39">
                  <c:v>1051</c:v>
                </c:pt>
                <c:pt idx="40">
                  <c:v>673</c:v>
                </c:pt>
                <c:pt idx="41">
                  <c:v>390</c:v>
                </c:pt>
                <c:pt idx="42">
                  <c:v>202</c:v>
                </c:pt>
                <c:pt idx="43">
                  <c:v>92</c:v>
                </c:pt>
                <c:pt idx="44">
                  <c:v>36</c:v>
                </c:pt>
                <c:pt idx="45">
                  <c:v>12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9" zoomScale="70" zoomScaleNormal="70" workbookViewId="0">
      <selection activeCell="U41" sqref="U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31</v>
      </c>
      <c r="C2" s="162"/>
      <c r="D2" s="162"/>
      <c r="E2" s="162"/>
      <c r="F2" s="162"/>
      <c r="G2" s="163"/>
      <c r="H2" s="164" t="s">
        <v>32</v>
      </c>
      <c r="I2" s="165"/>
      <c r="J2" s="165"/>
      <c r="K2" s="165"/>
      <c r="L2" s="165"/>
      <c r="M2" s="165"/>
      <c r="N2" s="166"/>
      <c r="P2" s="164" t="s">
        <v>29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0" t="s">
        <v>25</v>
      </c>
      <c r="Q3" s="171"/>
      <c r="R3" s="171"/>
      <c r="S3" s="171"/>
      <c r="T3" s="172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3" t="s">
        <v>26</v>
      </c>
      <c r="Q4" s="174"/>
      <c r="R4" s="174"/>
      <c r="S4" s="174"/>
      <c r="T4" s="175"/>
      <c r="U4" s="65">
        <f>1084.3*1000</f>
        <v>1084300</v>
      </c>
      <c r="W4" s="41">
        <f>(4/100)/17.45</f>
        <v>2.2922636103151865E-3</v>
      </c>
      <c r="X4" s="42">
        <f>(S13+T13+U13+W4*(Q13+R13))/(2*Q13)</f>
        <v>1.1037921627933751E-3</v>
      </c>
      <c r="Y4" s="42">
        <f>(T13+Q13*(W4-X4))/(P13*Q13)</f>
        <v>2.7798249586750238E-5</v>
      </c>
      <c r="Z4" s="43">
        <f>(S13 + Y4*P13*Q13)/R13</f>
        <v>-0.19103945869437658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0" t="s">
        <v>27</v>
      </c>
      <c r="Q5" s="171"/>
      <c r="R5" s="171"/>
      <c r="S5" s="171"/>
      <c r="T5" s="172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0" t="s">
        <v>33</v>
      </c>
      <c r="Q6" s="171"/>
      <c r="R6" s="171"/>
      <c r="S6" s="171"/>
      <c r="T6" s="172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0" t="s">
        <v>34</v>
      </c>
      <c r="Q7" s="171"/>
      <c r="R7" s="171"/>
      <c r="S7" s="171"/>
      <c r="T7" s="172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0" t="s">
        <v>35</v>
      </c>
      <c r="Q8" s="171"/>
      <c r="R8" s="171"/>
      <c r="S8" s="171"/>
      <c r="T8" s="172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6" t="s">
        <v>28</v>
      </c>
      <c r="Q9" s="177"/>
      <c r="R9" s="177"/>
      <c r="S9" s="177"/>
      <c r="T9" s="178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4" t="s">
        <v>39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SUM(I17:I34)/COUNT(I17:I34)</f>
        <v>5338.0555555555557</v>
      </c>
      <c r="Q13" s="21">
        <f t="shared" ref="Q13:U13" si="8">SUM(J17:J34)/COUNT(J17:J34)</f>
        <v>1376.0555555555557</v>
      </c>
      <c r="R13" s="21">
        <f t="shared" si="8"/>
        <v>46.111111111111114</v>
      </c>
      <c r="S13" s="21">
        <f t="shared" si="8"/>
        <v>-213</v>
      </c>
      <c r="T13" s="21">
        <f t="shared" si="8"/>
        <v>202.55555555555554</v>
      </c>
      <c r="U13" s="29">
        <f t="shared" si="8"/>
        <v>10.222222222222221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2.2547526163420037E-5</v>
      </c>
      <c r="Q17" s="67">
        <f>(1+W$4-X$4)*(1+W$4+Z$4)-Y$4*((Z$4*K16)+((I16+J16)*(1+W$4+Z$4)))</f>
        <v>0.65960495840010192</v>
      </c>
      <c r="R17" s="67">
        <f>-J16*(1+W$4+Z$4)</f>
        <v>-90.860314150585111</v>
      </c>
      <c r="S17" s="132">
        <f>INT((-Q17+SQRT((Q17^2)-(4*P17*R17)))/(2*P17))</f>
        <v>137</v>
      </c>
      <c r="T17" s="32">
        <f t="shared" ref="T17:T26" si="9">J17</f>
        <v>135</v>
      </c>
      <c r="U17" s="50">
        <f t="shared" ref="U17:U31" si="10">S17-T17</f>
        <v>2</v>
      </c>
      <c r="V17" s="99">
        <f>U17/T17</f>
        <v>1.4814814814814815E-2</v>
      </c>
      <c r="W17" s="33">
        <f>U17</f>
        <v>2</v>
      </c>
      <c r="X17" s="72">
        <f>W17/T17</f>
        <v>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1">Y$4*((1+W$4-X$4)*(1+W$4+Z$4)-X$4)</f>
        <v>2.2547526163420037E-5</v>
      </c>
      <c r="Q18" s="38">
        <f t="shared" ref="Q18:Q31" si="12">(1+W$4-X$4)*(1+W$4+Z$4)-Y$4*((Z$4*K17)+((I17+J17)*(1+W$4+Z$4)))</f>
        <v>0.65965006121599989</v>
      </c>
      <c r="R18" s="38">
        <f t="shared" ref="R18:R31" si="13">-J17*(1+W$4+Z$4)</f>
        <v>-109.5191286636517</v>
      </c>
      <c r="S18" s="133">
        <f t="shared" ref="S18:S26" si="14">INT((-Q18+SQRT((Q18^2)-(4*P18*R18)))/(2*P18))</f>
        <v>165</v>
      </c>
      <c r="T18" s="7">
        <f t="shared" si="9"/>
        <v>189</v>
      </c>
      <c r="U18" s="2">
        <f t="shared" si="10"/>
        <v>-24</v>
      </c>
      <c r="V18" s="100">
        <f t="shared" ref="V18:V31" si="15">U18/T18</f>
        <v>-0.12698412698412698</v>
      </c>
      <c r="W18" s="25">
        <f t="shared" ref="W18:W31" si="16">W17+U18</f>
        <v>-22</v>
      </c>
      <c r="X18" s="73">
        <f t="shared" ref="X18:X34" si="17">W18/T18</f>
        <v>-0.1164021164021164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1"/>
        <v>2.2547526163420037E-5</v>
      </c>
      <c r="Q19" s="70">
        <f t="shared" si="12"/>
        <v>0.65970047459445169</v>
      </c>
      <c r="R19" s="70">
        <f t="shared" si="13"/>
        <v>-153.32678012911239</v>
      </c>
      <c r="S19" s="134">
        <f t="shared" si="14"/>
        <v>230</v>
      </c>
      <c r="T19" s="8">
        <f t="shared" si="9"/>
        <v>239</v>
      </c>
      <c r="U19" s="3">
        <f t="shared" si="10"/>
        <v>-9</v>
      </c>
      <c r="V19" s="101">
        <f t="shared" si="15"/>
        <v>-3.7656903765690378E-2</v>
      </c>
      <c r="W19" s="13">
        <f t="shared" si="16"/>
        <v>-31</v>
      </c>
      <c r="X19" s="74">
        <f t="shared" si="17"/>
        <v>-0.1297071129707113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1"/>
        <v>2.2547526163420037E-5</v>
      </c>
      <c r="Q20" s="38">
        <f t="shared" si="12"/>
        <v>0.65974557741034967</v>
      </c>
      <c r="R20" s="38">
        <f t="shared" si="13"/>
        <v>-193.88942037490932</v>
      </c>
      <c r="S20" s="133">
        <f t="shared" si="14"/>
        <v>290</v>
      </c>
      <c r="T20" s="7">
        <f t="shared" si="9"/>
        <v>285</v>
      </c>
      <c r="U20" s="2">
        <f t="shared" si="10"/>
        <v>5</v>
      </c>
      <c r="V20" s="100">
        <f t="shared" si="15"/>
        <v>1.7543859649122806E-2</v>
      </c>
      <c r="W20" s="25">
        <f t="shared" si="16"/>
        <v>-26</v>
      </c>
      <c r="X20" s="73">
        <f t="shared" si="17"/>
        <v>-9.1228070175438603E-2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1"/>
        <v>2.2547526163420037E-5</v>
      </c>
      <c r="Q21" s="70">
        <f t="shared" si="12"/>
        <v>0.65974557741034967</v>
      </c>
      <c r="R21" s="70">
        <f t="shared" si="13"/>
        <v>-231.2070494010425</v>
      </c>
      <c r="S21" s="134">
        <f t="shared" si="14"/>
        <v>346</v>
      </c>
      <c r="T21" s="8">
        <f t="shared" si="9"/>
        <v>333</v>
      </c>
      <c r="U21" s="3">
        <f t="shared" si="10"/>
        <v>13</v>
      </c>
      <c r="V21" s="101">
        <f t="shared" si="15"/>
        <v>3.903903903903904E-2</v>
      </c>
      <c r="W21" s="13">
        <f t="shared" si="16"/>
        <v>-13</v>
      </c>
      <c r="X21" s="74">
        <f t="shared" si="17"/>
        <v>-3.903903903903904E-2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1"/>
        <v>2.2547526163420037E-5</v>
      </c>
      <c r="Q22" s="38">
        <f t="shared" si="12"/>
        <v>0.65979068022624765</v>
      </c>
      <c r="R22" s="38">
        <f t="shared" si="13"/>
        <v>-270.14718403700755</v>
      </c>
      <c r="S22" s="133">
        <f t="shared" si="14"/>
        <v>403</v>
      </c>
      <c r="T22" s="7">
        <f t="shared" si="9"/>
        <v>444</v>
      </c>
      <c r="U22" s="2">
        <f t="shared" si="10"/>
        <v>-41</v>
      </c>
      <c r="V22" s="100">
        <f t="shared" si="15"/>
        <v>-9.2342342342342343E-2</v>
      </c>
      <c r="W22" s="25">
        <f t="shared" si="16"/>
        <v>-54</v>
      </c>
      <c r="X22" s="73">
        <f t="shared" si="17"/>
        <v>-0.12162162162162163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1"/>
        <v>2.2547526163420037E-5</v>
      </c>
      <c r="Q23" s="70">
        <f t="shared" si="12"/>
        <v>0.65983578304214574</v>
      </c>
      <c r="R23" s="70">
        <f t="shared" si="13"/>
        <v>-360.19624538267669</v>
      </c>
      <c r="S23" s="134">
        <f t="shared" si="14"/>
        <v>536</v>
      </c>
      <c r="T23" s="8">
        <f t="shared" si="9"/>
        <v>567</v>
      </c>
      <c r="U23" s="3">
        <f t="shared" si="10"/>
        <v>-31</v>
      </c>
      <c r="V23" s="101">
        <f t="shared" si="15"/>
        <v>-5.4673721340388004E-2</v>
      </c>
      <c r="W23" s="13">
        <f t="shared" si="16"/>
        <v>-85</v>
      </c>
      <c r="X23" s="74">
        <f t="shared" si="17"/>
        <v>-0.14991181657848324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1"/>
        <v>2.2547526163420037E-5</v>
      </c>
      <c r="Q24" s="38">
        <f t="shared" si="12"/>
        <v>0.65988619642059743</v>
      </c>
      <c r="R24" s="38">
        <f t="shared" si="13"/>
        <v>-459.98034038733715</v>
      </c>
      <c r="S24" s="133">
        <f t="shared" si="14"/>
        <v>681</v>
      </c>
      <c r="T24" s="7">
        <f t="shared" si="9"/>
        <v>721</v>
      </c>
      <c r="U24" s="2">
        <f t="shared" si="10"/>
        <v>-40</v>
      </c>
      <c r="V24" s="100">
        <f t="shared" si="15"/>
        <v>-5.5478502080443831E-2</v>
      </c>
      <c r="W24" s="25">
        <f t="shared" si="16"/>
        <v>-125</v>
      </c>
      <c r="X24" s="73">
        <f t="shared" si="17"/>
        <v>-0.17337031900138697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1"/>
        <v>2.2547526163420037E-5</v>
      </c>
      <c r="Q25" s="70">
        <f t="shared" si="12"/>
        <v>0.66016212387853923</v>
      </c>
      <c r="R25" s="70">
        <f t="shared" si="13"/>
        <v>-584.91327234439166</v>
      </c>
      <c r="S25" s="134">
        <f t="shared" si="14"/>
        <v>860</v>
      </c>
      <c r="T25" s="8">
        <f t="shared" si="9"/>
        <v>885</v>
      </c>
      <c r="U25" s="3">
        <f t="shared" si="10"/>
        <v>-25</v>
      </c>
      <c r="V25" s="101">
        <f t="shared" si="15"/>
        <v>-2.8248587570621469E-2</v>
      </c>
      <c r="W25" s="13">
        <f t="shared" si="16"/>
        <v>-150</v>
      </c>
      <c r="X25" s="74">
        <f t="shared" si="17"/>
        <v>-0.16949152542372881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1"/>
        <v>2.2547526163420037E-5</v>
      </c>
      <c r="Q26" s="38">
        <f t="shared" si="12"/>
        <v>0.66030543513587225</v>
      </c>
      <c r="R26" s="38">
        <f t="shared" si="13"/>
        <v>-717.9587323506056</v>
      </c>
      <c r="S26" s="133">
        <f t="shared" si="14"/>
        <v>1049</v>
      </c>
      <c r="T26" s="7">
        <f t="shared" si="9"/>
        <v>1170</v>
      </c>
      <c r="U26" s="2">
        <f t="shared" si="10"/>
        <v>-121</v>
      </c>
      <c r="V26" s="100">
        <f t="shared" si="15"/>
        <v>-0.10341880341880341</v>
      </c>
      <c r="W26" s="25">
        <f t="shared" si="16"/>
        <v>-271</v>
      </c>
      <c r="X26" s="73">
        <f t="shared" si="17"/>
        <v>-0.23162393162393163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1"/>
        <v>2.2547526163420037E-5</v>
      </c>
      <c r="Q27" s="70">
        <f t="shared" si="12"/>
        <v>0.66054688090302338</v>
      </c>
      <c r="R27" s="70">
        <f t="shared" si="13"/>
        <v>-949.16578175164807</v>
      </c>
      <c r="S27" s="135">
        <f>INT(((-Q27+SQRT((Q27^2)-(4*P27*R27)))/(2*P27)))</f>
        <v>1372</v>
      </c>
      <c r="T27" s="8">
        <v>1374</v>
      </c>
      <c r="U27" s="3">
        <f t="shared" si="10"/>
        <v>-2</v>
      </c>
      <c r="V27" s="101">
        <f t="shared" si="15"/>
        <v>-1.455604075691412E-3</v>
      </c>
      <c r="W27" s="3">
        <f t="shared" si="16"/>
        <v>-273</v>
      </c>
      <c r="X27" s="74">
        <f t="shared" si="17"/>
        <v>-0.19868995633187772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1"/>
        <v>2.2547526163420037E-5</v>
      </c>
      <c r="Q28" s="38">
        <f t="shared" si="12"/>
        <v>0.66068218935071743</v>
      </c>
      <c r="R28" s="38">
        <f t="shared" si="13"/>
        <v>-1114.6613539544996</v>
      </c>
      <c r="S28" s="133">
        <f>INT(((-Q28+SQRT((Q28^2)-(4*P28*R28)))/(2*P28)))</f>
        <v>1599</v>
      </c>
      <c r="T28" s="119">
        <v>1598</v>
      </c>
      <c r="U28" s="116">
        <f t="shared" si="10"/>
        <v>1</v>
      </c>
      <c r="V28" s="117">
        <f t="shared" si="15"/>
        <v>6.2578222778473093E-4</v>
      </c>
      <c r="W28" s="116">
        <f t="shared" si="16"/>
        <v>-272</v>
      </c>
      <c r="X28" s="118">
        <f t="shared" si="17"/>
        <v>-0.1702127659574468</v>
      </c>
    </row>
    <row r="29" spans="2:24" x14ac:dyDescent="0.25">
      <c r="B29" s="8">
        <v>25</v>
      </c>
      <c r="C29" s="108">
        <v>43916</v>
      </c>
      <c r="D29" s="36">
        <f t="shared" ref="D29:D34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1"/>
        <v>2.2547526163420037E-5</v>
      </c>
      <c r="Q29" s="70">
        <f t="shared" si="12"/>
        <v>0.66107487525322373</v>
      </c>
      <c r="R29" s="70">
        <f t="shared" si="13"/>
        <v>-1296.3819822556698</v>
      </c>
      <c r="S29" s="134">
        <f>INT(((-Q29+SQRT((Q29^2)-(4*P29*R29)))/(2*P29)))</f>
        <v>1844</v>
      </c>
      <c r="T29" s="128">
        <v>1832</v>
      </c>
      <c r="U29" s="14">
        <f t="shared" si="10"/>
        <v>12</v>
      </c>
      <c r="V29" s="101">
        <f t="shared" si="15"/>
        <v>6.5502183406113534E-3</v>
      </c>
      <c r="W29" s="14">
        <f t="shared" si="16"/>
        <v>-260</v>
      </c>
      <c r="X29" s="74">
        <f t="shared" si="17"/>
        <v>-0.14192139737991266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1"/>
        <v>2.2547526163420037E-5</v>
      </c>
      <c r="Q30" s="38">
        <f t="shared" si="12"/>
        <v>0.66146232452479325</v>
      </c>
      <c r="R30" s="38">
        <f t="shared" si="13"/>
        <v>-1486.2151386059993</v>
      </c>
      <c r="S30" s="133">
        <f>INT(((-Q30+SQRT((Q30^2)-(4*P30*R30)))/(2*P30)))</f>
        <v>2096</v>
      </c>
      <c r="T30" s="131">
        <f>J30</f>
        <v>2211</v>
      </c>
      <c r="U30" s="102">
        <f t="shared" si="10"/>
        <v>-115</v>
      </c>
      <c r="V30" s="100">
        <f t="shared" si="15"/>
        <v>-5.201266395296246E-2</v>
      </c>
      <c r="W30" s="102">
        <f t="shared" si="16"/>
        <v>-375</v>
      </c>
      <c r="X30" s="73">
        <f t="shared" si="17"/>
        <v>-0.16960651289009498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1"/>
        <v>2.2547526163420037E-5</v>
      </c>
      <c r="Q31" s="70">
        <f t="shared" si="12"/>
        <v>0.66192935830305144</v>
      </c>
      <c r="R31" s="70">
        <f t="shared" si="13"/>
        <v>-1793.6799516691401</v>
      </c>
      <c r="S31" s="134">
        <f>INT(((-Q31+SQRT((Q31^2)-(4*P31*R31)))/(2*P31)))</f>
        <v>2497</v>
      </c>
      <c r="T31" s="128">
        <f t="shared" ref="T31:T33" si="50">J31</f>
        <v>2627</v>
      </c>
      <c r="U31" s="14">
        <f t="shared" si="10"/>
        <v>-130</v>
      </c>
      <c r="V31" s="101">
        <f t="shared" si="15"/>
        <v>-4.9486105824133993E-2</v>
      </c>
      <c r="W31" s="14">
        <f t="shared" si="16"/>
        <v>-505</v>
      </c>
      <c r="X31" s="74">
        <f t="shared" si="17"/>
        <v>-0.1922344880091359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4" si="51">INT(U$3*U$9-D32-F32+E32)</f>
        <v>3721</v>
      </c>
      <c r="J32" s="25">
        <v>2925</v>
      </c>
      <c r="K32" s="24">
        <f t="shared" ref="K32:K34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2.2547526163420037E-5</v>
      </c>
      <c r="Q32" s="38">
        <f t="shared" ref="Q32:Q48" si="54">(1+W$4-X$4)*(1+W$4+Z$4)-Y$4*((Z$4*K31)+((I31+J31)*(1+W$4+Z$4)))</f>
        <v>0.6623486709499431</v>
      </c>
      <c r="R32" s="38">
        <f t="shared" ref="R32:R48" si="55">-J31*(1+W$4+Z$4)</f>
        <v>-2131.1611185141705</v>
      </c>
      <c r="S32" s="133">
        <f t="shared" ref="S32:S91" si="56">INT(((-Q32+SQRT((Q32^2)-(4*P32*R32)))/(2*P32)))</f>
        <v>2926</v>
      </c>
      <c r="T32" s="131">
        <f t="shared" si="50"/>
        <v>2925</v>
      </c>
      <c r="U32" s="102">
        <f t="shared" ref="U32" si="57">S32-T32</f>
        <v>1</v>
      </c>
      <c r="V32" s="100">
        <f t="shared" ref="V32" si="58">U32/T32</f>
        <v>3.4188034188034188E-4</v>
      </c>
      <c r="W32" s="102">
        <f t="shared" ref="W32" si="59">W31+U32</f>
        <v>-504</v>
      </c>
      <c r="X32" s="73">
        <f t="shared" si="17"/>
        <v>-0.1723076923076923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2.2547526163420037E-5</v>
      </c>
      <c r="Q33" s="70">
        <f t="shared" si="54"/>
        <v>0.66315281455293607</v>
      </c>
      <c r="R33" s="70">
        <f t="shared" si="55"/>
        <v>-2372.9144543791203</v>
      </c>
      <c r="S33" s="134">
        <f t="shared" si="56"/>
        <v>3224</v>
      </c>
      <c r="T33" s="128">
        <f t="shared" si="50"/>
        <v>3476</v>
      </c>
      <c r="U33" s="14">
        <f t="shared" ref="U33" si="60">S33-T33</f>
        <v>-252</v>
      </c>
      <c r="V33" s="101">
        <f t="shared" ref="V33" si="61">U33/T33</f>
        <v>-7.2497123130034521E-2</v>
      </c>
      <c r="W33" s="14">
        <f t="shared" ref="W33" si="62">W32+U33</f>
        <v>-756</v>
      </c>
      <c r="X33" s="74">
        <f t="shared" si="17"/>
        <v>-0.21749136939010358</v>
      </c>
    </row>
    <row r="34" spans="2:30" ht="15.75" thickBot="1" x14ac:dyDescent="0.3">
      <c r="B34" s="53">
        <v>30</v>
      </c>
      <c r="C34" s="158">
        <v>43921</v>
      </c>
      <c r="D34" s="160">
        <f t="shared" si="35"/>
        <v>4039</v>
      </c>
      <c r="E34" s="157">
        <v>187</v>
      </c>
      <c r="F34" s="120">
        <v>94</v>
      </c>
      <c r="G34" s="121">
        <f t="shared" si="2"/>
        <v>1.4962035548077624E-3</v>
      </c>
      <c r="H34" s="122">
        <f t="shared" si="7"/>
        <v>1.0848777867311308</v>
      </c>
      <c r="I34" s="160">
        <f t="shared" si="51"/>
        <v>2822</v>
      </c>
      <c r="J34" s="157">
        <v>3758</v>
      </c>
      <c r="K34" s="120">
        <f t="shared" si="52"/>
        <v>187</v>
      </c>
      <c r="L34" s="159">
        <f t="shared" si="48"/>
        <v>-312</v>
      </c>
      <c r="M34" s="157">
        <f t="shared" si="19"/>
        <v>282</v>
      </c>
      <c r="N34" s="120">
        <f t="shared" si="49"/>
        <v>19</v>
      </c>
      <c r="P34" s="123">
        <f t="shared" si="53"/>
        <v>2.2547526163420037E-5</v>
      </c>
      <c r="Q34" s="124">
        <f t="shared" si="54"/>
        <v>0.66404432367740585</v>
      </c>
      <c r="R34" s="124">
        <f t="shared" si="55"/>
        <v>-2819.9147498878024</v>
      </c>
      <c r="S34" s="147">
        <f t="shared" si="56"/>
        <v>3765</v>
      </c>
      <c r="T34" s="160">
        <f>J34</f>
        <v>3758</v>
      </c>
      <c r="U34" s="125">
        <f t="shared" ref="U34" si="63">S34-T34</f>
        <v>7</v>
      </c>
      <c r="V34" s="126">
        <f t="shared" ref="V34" si="64">U34/T34</f>
        <v>1.8626929217668972E-3</v>
      </c>
      <c r="W34" s="125">
        <f t="shared" ref="W34" si="65">W33+U34</f>
        <v>-749</v>
      </c>
      <c r="X34" s="127">
        <f t="shared" si="17"/>
        <v>-0.19930814262905802</v>
      </c>
    </row>
    <row r="35" spans="2:30" x14ac:dyDescent="0.25">
      <c r="B35" s="148">
        <v>31</v>
      </c>
      <c r="C35" s="149">
        <v>43922</v>
      </c>
      <c r="D35" s="150">
        <f t="shared" ref="D35:D58" si="66">D34+IF(M35&gt;0,M35,0)</f>
        <v>4314</v>
      </c>
      <c r="E35" s="151">
        <f t="shared" ref="E35:E58" si="67">E34+IF(N35&gt;0,N35,0)</f>
        <v>235</v>
      </c>
      <c r="F35" s="152">
        <f>D35*(F$34/D$34)</f>
        <v>100.40009903441445</v>
      </c>
      <c r="G35" s="153">
        <f t="shared" si="2"/>
        <v>1.5980743093440672E-3</v>
      </c>
      <c r="H35" s="154">
        <f t="shared" si="7"/>
        <v>1.0680861599405793</v>
      </c>
      <c r="I35" s="150">
        <f t="shared" ref="I35:I58" si="68">INT((Z$4*K35+I34)/(1+Y$4*J35))</f>
        <v>2497</v>
      </c>
      <c r="J35" s="155">
        <f t="shared" ref="J35:J58" si="69">S35</f>
        <v>4033</v>
      </c>
      <c r="K35" s="156">
        <f t="shared" ref="K35:K58" si="70">INT((X$4*J35+K34)/(1+W$4+Z$4))</f>
        <v>235</v>
      </c>
      <c r="L35" s="150">
        <f t="shared" si="48"/>
        <v>-325</v>
      </c>
      <c r="M35" s="155">
        <f t="shared" si="19"/>
        <v>275</v>
      </c>
      <c r="N35" s="156">
        <f t="shared" si="49"/>
        <v>48</v>
      </c>
      <c r="P35" s="140">
        <f t="shared" si="53"/>
        <v>2.2547526163420037E-5</v>
      </c>
      <c r="Q35" s="141">
        <f t="shared" si="54"/>
        <v>0.66482176660439629</v>
      </c>
      <c r="R35" s="141">
        <f t="shared" si="55"/>
        <v>-3048.6880408740972</v>
      </c>
      <c r="S35" s="142">
        <f t="shared" si="56"/>
        <v>4033</v>
      </c>
      <c r="T35" s="143">
        <v>4058</v>
      </c>
      <c r="U35" s="144">
        <f t="shared" ref="U35:U36" si="71">S35-T35</f>
        <v>-25</v>
      </c>
      <c r="V35" s="145">
        <f t="shared" ref="V35:V36" si="72">U35/T35</f>
        <v>-6.160670280926565E-3</v>
      </c>
      <c r="W35" s="144">
        <f t="shared" ref="W35" si="73">W34+U35</f>
        <v>-774</v>
      </c>
      <c r="X35" s="146">
        <f t="shared" ref="X35" si="74">W35/T35</f>
        <v>-0.19073435189748644</v>
      </c>
    </row>
    <row r="36" spans="2:30" x14ac:dyDescent="0.25">
      <c r="B36" s="7">
        <v>32</v>
      </c>
      <c r="C36" s="17">
        <v>43923</v>
      </c>
      <c r="D36" s="35">
        <f t="shared" si="66"/>
        <v>4569</v>
      </c>
      <c r="E36" s="4">
        <f t="shared" si="67"/>
        <v>295</v>
      </c>
      <c r="F36" s="24">
        <f t="shared" ref="F36:F99" si="75">D36*(F$34/D$34)</f>
        <v>106.3347363208715</v>
      </c>
      <c r="G36" s="92">
        <f t="shared" ref="G36:G67" si="76">D36/U$3</f>
        <v>1.692536281732277E-3</v>
      </c>
      <c r="H36" s="56">
        <f t="shared" si="7"/>
        <v>1.0591098748261474</v>
      </c>
      <c r="I36" s="35">
        <f t="shared" si="68"/>
        <v>2180</v>
      </c>
      <c r="J36" s="25">
        <f t="shared" si="69"/>
        <v>4288</v>
      </c>
      <c r="K36" s="24">
        <f t="shared" si="70"/>
        <v>295</v>
      </c>
      <c r="L36" s="35">
        <f t="shared" si="48"/>
        <v>-317</v>
      </c>
      <c r="M36" s="25">
        <f t="shared" si="19"/>
        <v>255</v>
      </c>
      <c r="N36" s="24">
        <f t="shared" si="49"/>
        <v>60</v>
      </c>
      <c r="P36" s="39">
        <f t="shared" si="53"/>
        <v>2.2547526163420037E-5</v>
      </c>
      <c r="Q36" s="38">
        <f t="shared" si="54"/>
        <v>0.66620424400442435</v>
      </c>
      <c r="R36" s="38">
        <f t="shared" si="55"/>
        <v>-3271.7825622259802</v>
      </c>
      <c r="S36" s="12">
        <f t="shared" si="56"/>
        <v>4288</v>
      </c>
      <c r="T36" s="131">
        <v>4379</v>
      </c>
      <c r="U36" s="102">
        <f t="shared" si="71"/>
        <v>-91</v>
      </c>
      <c r="V36" s="100">
        <f t="shared" si="72"/>
        <v>-2.0781000228362639E-2</v>
      </c>
      <c r="W36" s="102">
        <f t="shared" ref="W36" si="77">W35+U36</f>
        <v>-865</v>
      </c>
      <c r="X36" s="73">
        <f t="shared" ref="X36" si="78">W36/T36</f>
        <v>-0.19753368348938113</v>
      </c>
    </row>
    <row r="37" spans="2:30" x14ac:dyDescent="0.25">
      <c r="B37" s="8">
        <v>33</v>
      </c>
      <c r="C37" s="16">
        <v>43924</v>
      </c>
      <c r="D37" s="36">
        <f t="shared" si="66"/>
        <v>4799</v>
      </c>
      <c r="E37" s="22">
        <f t="shared" si="67"/>
        <v>369</v>
      </c>
      <c r="F37" s="26">
        <f t="shared" si="75"/>
        <v>111.68754642238177</v>
      </c>
      <c r="G37" s="91">
        <f t="shared" si="76"/>
        <v>1.7777372764353682E-3</v>
      </c>
      <c r="H37" s="58">
        <f t="shared" si="7"/>
        <v>1.0503392427226965</v>
      </c>
      <c r="I37" s="36">
        <f t="shared" si="68"/>
        <v>1874</v>
      </c>
      <c r="J37" s="13">
        <f t="shared" si="69"/>
        <v>4518</v>
      </c>
      <c r="K37" s="23">
        <f t="shared" si="70"/>
        <v>369</v>
      </c>
      <c r="L37" s="36">
        <f t="shared" si="48"/>
        <v>-306</v>
      </c>
      <c r="M37" s="13">
        <f t="shared" si="19"/>
        <v>230</v>
      </c>
      <c r="N37" s="23">
        <f t="shared" si="49"/>
        <v>74</v>
      </c>
      <c r="P37" s="71">
        <f t="shared" si="53"/>
        <v>2.2547526163420037E-5</v>
      </c>
      <c r="Q37" s="70">
        <f t="shared" si="54"/>
        <v>0.66792106505048487</v>
      </c>
      <c r="R37" s="70">
        <f t="shared" si="55"/>
        <v>-3478.6520274795444</v>
      </c>
      <c r="S37" s="11">
        <f t="shared" si="56"/>
        <v>4518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6"/>
        <v>5001</v>
      </c>
      <c r="E38" s="4">
        <f t="shared" si="67"/>
        <v>461</v>
      </c>
      <c r="F38" s="24">
        <f t="shared" si="75"/>
        <v>116.38871007675166</v>
      </c>
      <c r="G38" s="92">
        <f t="shared" si="76"/>
        <v>1.8525659761311265E-3</v>
      </c>
      <c r="H38" s="56">
        <f t="shared" si="7"/>
        <v>1.0420921025213585</v>
      </c>
      <c r="I38" s="35">
        <f t="shared" si="68"/>
        <v>1578</v>
      </c>
      <c r="J38" s="25">
        <f t="shared" si="69"/>
        <v>4720</v>
      </c>
      <c r="K38" s="24">
        <f t="shared" si="70"/>
        <v>461</v>
      </c>
      <c r="L38" s="35">
        <f t="shared" si="48"/>
        <v>-296</v>
      </c>
      <c r="M38" s="25">
        <f t="shared" si="19"/>
        <v>202</v>
      </c>
      <c r="N38" s="24">
        <f t="shared" si="49"/>
        <v>92</v>
      </c>
      <c r="P38" s="39">
        <f t="shared" si="53"/>
        <v>2.2547526163420037E-5</v>
      </c>
      <c r="Q38" s="38">
        <f t="shared" si="54"/>
        <v>0.67002795368358326</v>
      </c>
      <c r="R38" s="38">
        <f t="shared" si="55"/>
        <v>-3665.2401726102103</v>
      </c>
      <c r="S38" s="12">
        <f t="shared" si="56"/>
        <v>4720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6"/>
        <v>5171</v>
      </c>
      <c r="E39" s="22">
        <f t="shared" si="67"/>
        <v>574</v>
      </c>
      <c r="F39" s="26">
        <f t="shared" si="75"/>
        <v>120.34513493438969</v>
      </c>
      <c r="G39" s="91">
        <f t="shared" si="76"/>
        <v>1.9155406243899331E-3</v>
      </c>
      <c r="H39" s="58">
        <f t="shared" si="7"/>
        <v>1.0339932013597282</v>
      </c>
      <c r="I39" s="18">
        <f t="shared" si="68"/>
        <v>1292</v>
      </c>
      <c r="J39" s="22">
        <f t="shared" si="69"/>
        <v>4890</v>
      </c>
      <c r="K39" s="26">
        <f t="shared" si="70"/>
        <v>574</v>
      </c>
      <c r="L39" s="18">
        <f t="shared" si="48"/>
        <v>-286</v>
      </c>
      <c r="M39" s="22">
        <f t="shared" si="19"/>
        <v>170</v>
      </c>
      <c r="N39" s="26">
        <f t="shared" si="49"/>
        <v>113</v>
      </c>
      <c r="P39" s="71">
        <f t="shared" si="53"/>
        <v>2.2547526163420037E-5</v>
      </c>
      <c r="Q39" s="70">
        <f t="shared" si="54"/>
        <v>0.67263635778573039</v>
      </c>
      <c r="R39" s="70">
        <f t="shared" si="55"/>
        <v>-3829.11323920323</v>
      </c>
      <c r="S39" s="11">
        <f t="shared" si="56"/>
        <v>4890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6"/>
        <v>5307</v>
      </c>
      <c r="E40" s="4">
        <f t="shared" si="67"/>
        <v>714</v>
      </c>
      <c r="F40" s="24">
        <f t="shared" si="75"/>
        <v>123.51027482050011</v>
      </c>
      <c r="G40" s="92">
        <f t="shared" si="76"/>
        <v>1.9659203429969784E-3</v>
      </c>
      <c r="H40" s="56">
        <f t="shared" ref="H40:H71" si="79">D40/D39</f>
        <v>1.0263005221427191</v>
      </c>
      <c r="I40" s="35">
        <f t="shared" si="68"/>
        <v>1013</v>
      </c>
      <c r="J40" s="25">
        <f t="shared" si="69"/>
        <v>5026</v>
      </c>
      <c r="K40" s="24">
        <f t="shared" si="70"/>
        <v>714</v>
      </c>
      <c r="L40" s="35">
        <f t="shared" si="48"/>
        <v>-279</v>
      </c>
      <c r="M40" s="25">
        <f t="shared" si="19"/>
        <v>136</v>
      </c>
      <c r="N40" s="24">
        <f t="shared" si="49"/>
        <v>140</v>
      </c>
      <c r="P40" s="39">
        <f t="shared" si="53"/>
        <v>2.2547526163420037E-5</v>
      </c>
      <c r="Q40" s="38">
        <f t="shared" si="54"/>
        <v>0.67585241467638357</v>
      </c>
      <c r="R40" s="38">
        <f t="shared" si="55"/>
        <v>-3967.0262160389393</v>
      </c>
      <c r="S40" s="12">
        <f t="shared" si="56"/>
        <v>5026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6"/>
        <v>5407</v>
      </c>
      <c r="E41" s="22">
        <f t="shared" si="67"/>
        <v>887</v>
      </c>
      <c r="F41" s="26">
        <f t="shared" si="75"/>
        <v>125.83758356028719</v>
      </c>
      <c r="G41" s="91">
        <f t="shared" si="76"/>
        <v>2.0029642537374528E-3</v>
      </c>
      <c r="H41" s="58">
        <f t="shared" si="79"/>
        <v>1.0188430374976447</v>
      </c>
      <c r="I41" s="18">
        <f t="shared" si="68"/>
        <v>738</v>
      </c>
      <c r="J41" s="22">
        <f t="shared" si="69"/>
        <v>5126</v>
      </c>
      <c r="K41" s="26">
        <f t="shared" si="70"/>
        <v>887</v>
      </c>
      <c r="L41" s="18">
        <f t="shared" si="48"/>
        <v>-275</v>
      </c>
      <c r="M41" s="22">
        <f t="shared" si="19"/>
        <v>100</v>
      </c>
      <c r="N41" s="26">
        <f t="shared" si="49"/>
        <v>173</v>
      </c>
      <c r="P41" s="71">
        <f t="shared" si="53"/>
        <v>2.2547526163420037E-5</v>
      </c>
      <c r="Q41" s="70">
        <f t="shared" si="54"/>
        <v>0.67982074477060972</v>
      </c>
      <c r="R41" s="70">
        <f t="shared" si="55"/>
        <v>-4077.3565975075071</v>
      </c>
      <c r="S41" s="11">
        <f t="shared" si="56"/>
        <v>5126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6"/>
        <v>5468</v>
      </c>
      <c r="E42" s="4">
        <f t="shared" si="67"/>
        <v>1100</v>
      </c>
      <c r="F42" s="24">
        <f t="shared" si="75"/>
        <v>127.25724189155731</v>
      </c>
      <c r="G42" s="92">
        <f t="shared" si="76"/>
        <v>2.0255610392891422E-3</v>
      </c>
      <c r="H42" s="56">
        <f t="shared" si="79"/>
        <v>1.0112816719067874</v>
      </c>
      <c r="I42" s="35">
        <f t="shared" si="68"/>
        <v>461</v>
      </c>
      <c r="J42" s="25">
        <f t="shared" si="69"/>
        <v>5187</v>
      </c>
      <c r="K42" s="24">
        <f t="shared" si="70"/>
        <v>1100</v>
      </c>
      <c r="L42" s="35">
        <f t="shared" si="48"/>
        <v>-277</v>
      </c>
      <c r="M42" s="25">
        <f t="shared" si="19"/>
        <v>61</v>
      </c>
      <c r="N42" s="24">
        <f t="shared" si="49"/>
        <v>213</v>
      </c>
      <c r="P42" s="39">
        <f t="shared" si="53"/>
        <v>2.2547526163420037E-5</v>
      </c>
      <c r="Q42" s="38">
        <f t="shared" si="54"/>
        <v>0.68468596848347629</v>
      </c>
      <c r="R42" s="38">
        <f t="shared" si="55"/>
        <v>-4158.481877999101</v>
      </c>
      <c r="S42" s="12">
        <f t="shared" si="56"/>
        <v>5187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6"/>
        <v>5488</v>
      </c>
      <c r="E43" s="22">
        <f t="shared" si="67"/>
        <v>1363</v>
      </c>
      <c r="F43" s="26">
        <f t="shared" si="75"/>
        <v>127.72270363951472</v>
      </c>
      <c r="G43" s="91">
        <f t="shared" si="76"/>
        <v>2.0329698214372372E-3</v>
      </c>
      <c r="H43" s="58">
        <f t="shared" si="79"/>
        <v>1.0036576444769569</v>
      </c>
      <c r="I43" s="18">
        <f t="shared" si="68"/>
        <v>175</v>
      </c>
      <c r="J43" s="22">
        <f t="shared" si="69"/>
        <v>5207</v>
      </c>
      <c r="K43" s="26">
        <f t="shared" si="70"/>
        <v>1363</v>
      </c>
      <c r="L43" s="18">
        <f t="shared" si="48"/>
        <v>-286</v>
      </c>
      <c r="M43" s="22">
        <f t="shared" si="19"/>
        <v>20</v>
      </c>
      <c r="N43" s="26">
        <f t="shared" si="49"/>
        <v>263</v>
      </c>
      <c r="P43" s="71">
        <f t="shared" si="53"/>
        <v>2.2547526163420037E-5</v>
      </c>
      <c r="Q43" s="70">
        <f t="shared" si="54"/>
        <v>0.6906882224244002</v>
      </c>
      <c r="R43" s="70">
        <f t="shared" si="55"/>
        <v>-4207.9682990989731</v>
      </c>
      <c r="S43" s="11">
        <f t="shared" si="56"/>
        <v>5207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6"/>
        <v>5488</v>
      </c>
      <c r="E44" s="4">
        <f t="shared" si="67"/>
        <v>1687</v>
      </c>
      <c r="F44" s="24">
        <f t="shared" si="75"/>
        <v>127.72270363951472</v>
      </c>
      <c r="G44" s="92">
        <f t="shared" si="76"/>
        <v>2.0329698214372372E-3</v>
      </c>
      <c r="H44" s="56">
        <f t="shared" si="79"/>
        <v>1</v>
      </c>
      <c r="I44" s="35">
        <f t="shared" si="68"/>
        <v>-129</v>
      </c>
      <c r="J44" s="25">
        <f t="shared" si="69"/>
        <v>5183</v>
      </c>
      <c r="K44" s="24">
        <f t="shared" si="70"/>
        <v>1687</v>
      </c>
      <c r="L44" s="35">
        <f t="shared" si="48"/>
        <v>-304</v>
      </c>
      <c r="M44" s="25">
        <f t="shared" si="19"/>
        <v>-24</v>
      </c>
      <c r="N44" s="24">
        <f t="shared" si="49"/>
        <v>324</v>
      </c>
      <c r="P44" s="39">
        <f t="shared" si="53"/>
        <v>2.2547526163420037E-5</v>
      </c>
      <c r="Q44" s="38">
        <f t="shared" si="54"/>
        <v>0.69808357489045947</v>
      </c>
      <c r="R44" s="38">
        <f t="shared" si="55"/>
        <v>-4224.1933551972916</v>
      </c>
      <c r="S44" s="12">
        <f t="shared" si="56"/>
        <v>5183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6"/>
        <v>5488</v>
      </c>
      <c r="E45" s="22">
        <f t="shared" si="67"/>
        <v>2086</v>
      </c>
      <c r="F45" s="26">
        <f t="shared" si="75"/>
        <v>127.72270363951472</v>
      </c>
      <c r="G45" s="91">
        <f t="shared" si="76"/>
        <v>2.0329698214372372E-3</v>
      </c>
      <c r="H45" s="58">
        <f t="shared" si="79"/>
        <v>1</v>
      </c>
      <c r="I45" s="36">
        <f t="shared" si="68"/>
        <v>-462</v>
      </c>
      <c r="J45" s="13">
        <f t="shared" si="69"/>
        <v>5112</v>
      </c>
      <c r="K45" s="23">
        <f t="shared" si="70"/>
        <v>2086</v>
      </c>
      <c r="L45" s="36">
        <f t="shared" si="48"/>
        <v>-333</v>
      </c>
      <c r="M45" s="13">
        <f t="shared" si="19"/>
        <v>-71</v>
      </c>
      <c r="N45" s="23">
        <f t="shared" si="49"/>
        <v>399</v>
      </c>
      <c r="P45" s="71">
        <f t="shared" si="53"/>
        <v>2.2547526163420037E-5</v>
      </c>
      <c r="Q45" s="70">
        <f t="shared" si="54"/>
        <v>0.70720105896513308</v>
      </c>
      <c r="R45" s="70">
        <f t="shared" si="55"/>
        <v>-4204.7232878793093</v>
      </c>
      <c r="S45" s="11">
        <f t="shared" si="56"/>
        <v>5112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6"/>
        <v>5488</v>
      </c>
      <c r="E46" s="4">
        <f t="shared" si="67"/>
        <v>2578</v>
      </c>
      <c r="F46" s="24">
        <f t="shared" si="75"/>
        <v>127.72270363951472</v>
      </c>
      <c r="G46" s="92">
        <f t="shared" si="76"/>
        <v>2.0329698214372372E-3</v>
      </c>
      <c r="H46" s="56">
        <f t="shared" si="79"/>
        <v>1</v>
      </c>
      <c r="I46" s="35">
        <f t="shared" si="68"/>
        <v>-839</v>
      </c>
      <c r="J46" s="25">
        <f t="shared" si="69"/>
        <v>4990</v>
      </c>
      <c r="K46" s="24">
        <f t="shared" si="70"/>
        <v>2578</v>
      </c>
      <c r="L46" s="35">
        <f t="shared" si="48"/>
        <v>-377</v>
      </c>
      <c r="M46" s="25">
        <f t="shared" si="19"/>
        <v>-122</v>
      </c>
      <c r="N46" s="24">
        <f t="shared" si="49"/>
        <v>492</v>
      </c>
      <c r="P46" s="39">
        <f t="shared" si="53"/>
        <v>2.2547526163420037E-5</v>
      </c>
      <c r="Q46" s="38">
        <f t="shared" si="54"/>
        <v>0.71843074223545877</v>
      </c>
      <c r="R46" s="38">
        <f t="shared" si="55"/>
        <v>-4147.1243387302775</v>
      </c>
      <c r="S46" s="12">
        <f t="shared" si="56"/>
        <v>4990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6"/>
        <v>5488</v>
      </c>
      <c r="E47" s="22">
        <f t="shared" si="67"/>
        <v>3184</v>
      </c>
      <c r="F47" s="26">
        <f t="shared" si="75"/>
        <v>127.72270363951472</v>
      </c>
      <c r="G47" s="91">
        <f t="shared" si="76"/>
        <v>2.0329698214372372E-3</v>
      </c>
      <c r="H47" s="58">
        <f t="shared" si="79"/>
        <v>1</v>
      </c>
      <c r="I47" s="36">
        <f t="shared" si="68"/>
        <v>-1277</v>
      </c>
      <c r="J47" s="13">
        <f t="shared" si="69"/>
        <v>4814</v>
      </c>
      <c r="K47" s="23">
        <f t="shared" si="70"/>
        <v>3184</v>
      </c>
      <c r="L47" s="36">
        <f t="shared" si="48"/>
        <v>-438</v>
      </c>
      <c r="M47" s="13">
        <f t="shared" si="19"/>
        <v>-176</v>
      </c>
      <c r="N47" s="23">
        <f t="shared" si="49"/>
        <v>606</v>
      </c>
      <c r="P47" s="71">
        <f t="shared" si="53"/>
        <v>2.2547526163420037E-5</v>
      </c>
      <c r="Q47" s="70">
        <f t="shared" si="54"/>
        <v>0.73229669157843424</v>
      </c>
      <c r="R47" s="70">
        <f t="shared" si="55"/>
        <v>-4048.1514965305332</v>
      </c>
      <c r="S47" s="11">
        <f t="shared" si="56"/>
        <v>4814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6"/>
        <v>5488</v>
      </c>
      <c r="E48" s="4">
        <f t="shared" si="67"/>
        <v>3931</v>
      </c>
      <c r="F48" s="24">
        <f t="shared" si="75"/>
        <v>127.72270363951472</v>
      </c>
      <c r="G48" s="92">
        <f t="shared" si="76"/>
        <v>2.0329698214372372E-3</v>
      </c>
      <c r="H48" s="56">
        <f t="shared" si="79"/>
        <v>1</v>
      </c>
      <c r="I48" s="35">
        <f t="shared" si="68"/>
        <v>-1799</v>
      </c>
      <c r="J48" s="25">
        <f t="shared" si="69"/>
        <v>4580</v>
      </c>
      <c r="K48" s="24">
        <f t="shared" si="70"/>
        <v>3931</v>
      </c>
      <c r="L48" s="35">
        <f t="shared" si="48"/>
        <v>-522</v>
      </c>
      <c r="M48" s="25">
        <f t="shared" si="19"/>
        <v>-234</v>
      </c>
      <c r="N48" s="24">
        <f t="shared" si="49"/>
        <v>747</v>
      </c>
      <c r="P48" s="39">
        <f t="shared" si="53"/>
        <v>2.2547526163420037E-5</v>
      </c>
      <c r="Q48" s="38">
        <f t="shared" si="54"/>
        <v>0.74936145696666756</v>
      </c>
      <c r="R48" s="38">
        <f t="shared" si="55"/>
        <v>-3905.3710028653281</v>
      </c>
      <c r="S48" s="12">
        <f t="shared" si="56"/>
        <v>4580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6"/>
        <v>5488</v>
      </c>
      <c r="E49" s="22">
        <f t="shared" si="67"/>
        <v>4851</v>
      </c>
      <c r="F49" s="26">
        <f t="shared" si="75"/>
        <v>127.72270363951472</v>
      </c>
      <c r="G49" s="91">
        <f t="shared" si="76"/>
        <v>2.0329698214372372E-3</v>
      </c>
      <c r="H49" s="58">
        <f t="shared" si="79"/>
        <v>1</v>
      </c>
      <c r="I49" s="18">
        <f t="shared" si="68"/>
        <v>-2436</v>
      </c>
      <c r="J49" s="22">
        <f t="shared" si="69"/>
        <v>4285</v>
      </c>
      <c r="K49" s="26">
        <f t="shared" si="70"/>
        <v>4851</v>
      </c>
      <c r="L49" s="18">
        <f t="shared" si="48"/>
        <v>-637</v>
      </c>
      <c r="M49" s="22">
        <f t="shared" si="19"/>
        <v>-295</v>
      </c>
      <c r="N49" s="26">
        <f t="shared" si="49"/>
        <v>920</v>
      </c>
      <c r="P49" s="71">
        <f t="shared" ref="P49:P80" si="80">Y$4*((1+W$4-X$4)*(1+W$4+Z$4)-X$4)</f>
        <v>2.2547526163420037E-5</v>
      </c>
      <c r="Q49" s="70">
        <f t="shared" ref="Q49:Q80" si="81">(1+W$4-X$4)*(1+W$4+Z$4)-Y$4*((Z$4*K48)+((I48+J48)*(1+W$4+Z$4)))</f>
        <v>0.7703773116037318</v>
      </c>
      <c r="R49" s="70">
        <f t="shared" ref="R49:R80" si="82">-J48*(1+W$4+Z$4)</f>
        <v>-3715.5378465149984</v>
      </c>
      <c r="S49" s="11">
        <f t="shared" si="56"/>
        <v>4285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6"/>
        <v>5488</v>
      </c>
      <c r="E50" s="4">
        <f t="shared" si="67"/>
        <v>5984</v>
      </c>
      <c r="F50" s="24">
        <f t="shared" si="75"/>
        <v>127.72270363951472</v>
      </c>
      <c r="G50" s="92">
        <f t="shared" si="76"/>
        <v>2.0329698214372372E-3</v>
      </c>
      <c r="H50" s="56">
        <f t="shared" si="79"/>
        <v>1</v>
      </c>
      <c r="I50" s="35">
        <f t="shared" si="68"/>
        <v>-3227</v>
      </c>
      <c r="J50" s="25">
        <f t="shared" si="69"/>
        <v>3928</v>
      </c>
      <c r="K50" s="24">
        <f t="shared" si="70"/>
        <v>5984</v>
      </c>
      <c r="L50" s="35">
        <f t="shared" si="48"/>
        <v>-791</v>
      </c>
      <c r="M50" s="25">
        <f t="shared" si="19"/>
        <v>-357</v>
      </c>
      <c r="N50" s="24">
        <f t="shared" si="49"/>
        <v>1133</v>
      </c>
      <c r="P50" s="39">
        <f t="shared" si="80"/>
        <v>2.2547526163420037E-5</v>
      </c>
      <c r="Q50" s="38">
        <f t="shared" si="81"/>
        <v>0.79628094136161165</v>
      </c>
      <c r="R50" s="38">
        <f t="shared" si="82"/>
        <v>-3476.2182690647965</v>
      </c>
      <c r="S50" s="12">
        <f t="shared" si="56"/>
        <v>3928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6"/>
        <v>5488</v>
      </c>
      <c r="E51" s="22">
        <f t="shared" si="67"/>
        <v>7381</v>
      </c>
      <c r="F51" s="26">
        <f t="shared" si="75"/>
        <v>127.72270363951472</v>
      </c>
      <c r="G51" s="91">
        <f t="shared" si="76"/>
        <v>2.0329698214372372E-3</v>
      </c>
      <c r="H51" s="58">
        <f t="shared" si="79"/>
        <v>1</v>
      </c>
      <c r="I51" s="18">
        <f t="shared" si="68"/>
        <v>-4225</v>
      </c>
      <c r="J51" s="22">
        <f t="shared" si="69"/>
        <v>3511</v>
      </c>
      <c r="K51" s="26">
        <f t="shared" si="70"/>
        <v>7381</v>
      </c>
      <c r="L51" s="18">
        <f t="shared" si="48"/>
        <v>-998</v>
      </c>
      <c r="M51" s="22">
        <f t="shared" si="19"/>
        <v>-417</v>
      </c>
      <c r="N51" s="26">
        <f t="shared" si="49"/>
        <v>1397</v>
      </c>
      <c r="P51" s="71">
        <f t="shared" si="80"/>
        <v>2.2547526163420037E-5</v>
      </c>
      <c r="Q51" s="70">
        <f t="shared" si="81"/>
        <v>0.8281868250604153</v>
      </c>
      <c r="R51" s="70">
        <f t="shared" si="82"/>
        <v>-3186.6010177098065</v>
      </c>
      <c r="S51" s="11">
        <f t="shared" si="56"/>
        <v>3511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6"/>
        <v>5488</v>
      </c>
      <c r="E52" s="4">
        <f t="shared" si="67"/>
        <v>9102</v>
      </c>
      <c r="F52" s="24">
        <f t="shared" si="75"/>
        <v>127.72270363951472</v>
      </c>
      <c r="G52" s="92">
        <f t="shared" si="76"/>
        <v>2.0329698214372372E-3</v>
      </c>
      <c r="H52" s="56">
        <f t="shared" si="79"/>
        <v>1</v>
      </c>
      <c r="I52" s="35">
        <f t="shared" si="68"/>
        <v>-5499</v>
      </c>
      <c r="J52" s="4">
        <f t="shared" si="69"/>
        <v>3042</v>
      </c>
      <c r="K52" s="24">
        <f t="shared" si="70"/>
        <v>9102</v>
      </c>
      <c r="L52" s="35">
        <f t="shared" si="48"/>
        <v>-1274</v>
      </c>
      <c r="M52" s="4">
        <f t="shared" si="19"/>
        <v>-469</v>
      </c>
      <c r="N52" s="24">
        <f t="shared" si="49"/>
        <v>1721</v>
      </c>
      <c r="P52" s="39">
        <f t="shared" si="80"/>
        <v>2.2547526163420037E-5</v>
      </c>
      <c r="Q52" s="38">
        <f t="shared" si="81"/>
        <v>0.86751592319578097</v>
      </c>
      <c r="R52" s="38">
        <f t="shared" si="82"/>
        <v>-2848.3085980598603</v>
      </c>
      <c r="S52" s="12">
        <f t="shared" si="56"/>
        <v>3042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6"/>
        <v>5488</v>
      </c>
      <c r="E53" s="3">
        <f t="shared" si="67"/>
        <v>11223</v>
      </c>
      <c r="F53" s="23">
        <f t="shared" si="75"/>
        <v>127.72270363951472</v>
      </c>
      <c r="G53" s="91">
        <f t="shared" si="76"/>
        <v>2.0329698214372372E-3</v>
      </c>
      <c r="H53" s="55">
        <f t="shared" si="79"/>
        <v>1</v>
      </c>
      <c r="I53" s="8">
        <f t="shared" si="68"/>
        <v>-7140</v>
      </c>
      <c r="J53" s="3">
        <f t="shared" si="69"/>
        <v>2535</v>
      </c>
      <c r="K53" s="37">
        <f t="shared" si="70"/>
        <v>11223</v>
      </c>
      <c r="L53" s="8">
        <f t="shared" si="48"/>
        <v>-1641</v>
      </c>
      <c r="M53" s="3">
        <f t="shared" si="19"/>
        <v>-507</v>
      </c>
      <c r="N53" s="37">
        <f t="shared" si="49"/>
        <v>2121</v>
      </c>
      <c r="P53" s="71">
        <f t="shared" si="80"/>
        <v>2.2547526163420037E-5</v>
      </c>
      <c r="Q53" s="70">
        <f t="shared" si="81"/>
        <v>0.91596250540582025</v>
      </c>
      <c r="R53" s="70">
        <f t="shared" si="82"/>
        <v>-2467.8310325542852</v>
      </c>
      <c r="S53" s="11">
        <f t="shared" si="56"/>
        <v>2535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6"/>
        <v>5488</v>
      </c>
      <c r="E54" s="2">
        <f t="shared" si="67"/>
        <v>13836</v>
      </c>
      <c r="F54" s="24">
        <f t="shared" si="75"/>
        <v>127.72270363951472</v>
      </c>
      <c r="G54" s="92">
        <f t="shared" si="76"/>
        <v>2.0329698214372372E-3</v>
      </c>
      <c r="H54" s="56">
        <f t="shared" si="79"/>
        <v>1</v>
      </c>
      <c r="I54" s="7">
        <f t="shared" si="68"/>
        <v>-9265</v>
      </c>
      <c r="J54" s="2">
        <f t="shared" si="69"/>
        <v>2014</v>
      </c>
      <c r="K54" s="34">
        <f t="shared" si="70"/>
        <v>13836</v>
      </c>
      <c r="L54" s="7">
        <f t="shared" si="48"/>
        <v>-2125</v>
      </c>
      <c r="M54" s="2">
        <f t="shared" si="19"/>
        <v>-521</v>
      </c>
      <c r="N54" s="34">
        <f t="shared" si="49"/>
        <v>2613</v>
      </c>
      <c r="P54" s="39">
        <f t="shared" si="80"/>
        <v>2.2547526163420037E-5</v>
      </c>
      <c r="Q54" s="38">
        <f t="shared" si="81"/>
        <v>0.97566663285668787</v>
      </c>
      <c r="R54" s="38">
        <f t="shared" si="82"/>
        <v>-2056.5258604619044</v>
      </c>
      <c r="S54" s="12">
        <f t="shared" si="56"/>
        <v>2014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6"/>
        <v>5488</v>
      </c>
      <c r="E55" s="3">
        <f t="shared" si="67"/>
        <v>17057</v>
      </c>
      <c r="F55" s="23">
        <f t="shared" si="75"/>
        <v>127.72270363951472</v>
      </c>
      <c r="G55" s="91">
        <f t="shared" si="76"/>
        <v>2.0329698214372372E-3</v>
      </c>
      <c r="H55" s="55">
        <f t="shared" si="79"/>
        <v>1</v>
      </c>
      <c r="I55" s="8">
        <f t="shared" si="68"/>
        <v>-12020</v>
      </c>
      <c r="J55" s="3">
        <f t="shared" si="69"/>
        <v>1508</v>
      </c>
      <c r="K55" s="37">
        <f t="shared" si="70"/>
        <v>17057</v>
      </c>
      <c r="L55" s="8">
        <f t="shared" si="48"/>
        <v>-2755</v>
      </c>
      <c r="M55" s="3">
        <f t="shared" si="19"/>
        <v>-506</v>
      </c>
      <c r="N55" s="37">
        <f t="shared" si="49"/>
        <v>3221</v>
      </c>
      <c r="P55" s="71">
        <f t="shared" si="80"/>
        <v>2.2547526163420037E-5</v>
      </c>
      <c r="Q55" s="70">
        <f t="shared" si="81"/>
        <v>1.0492141582425822</v>
      </c>
      <c r="R55" s="70">
        <f t="shared" si="82"/>
        <v>-1633.8631491007002</v>
      </c>
      <c r="S55" s="11">
        <f t="shared" si="56"/>
        <v>1508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6"/>
        <v>5488</v>
      </c>
      <c r="E56" s="2">
        <f t="shared" si="67"/>
        <v>21026</v>
      </c>
      <c r="F56" s="24">
        <f t="shared" si="75"/>
        <v>127.72270363951472</v>
      </c>
      <c r="G56" s="92">
        <f t="shared" si="76"/>
        <v>2.0329698214372372E-3</v>
      </c>
      <c r="H56" s="56">
        <f t="shared" si="79"/>
        <v>1</v>
      </c>
      <c r="I56" s="7">
        <f t="shared" si="68"/>
        <v>-15582</v>
      </c>
      <c r="J56" s="2">
        <f t="shared" si="69"/>
        <v>1051</v>
      </c>
      <c r="K56" s="34">
        <f t="shared" si="70"/>
        <v>21026</v>
      </c>
      <c r="L56" s="7">
        <f t="shared" si="48"/>
        <v>-3562</v>
      </c>
      <c r="M56" s="2">
        <f t="shared" si="19"/>
        <v>-457</v>
      </c>
      <c r="N56" s="34">
        <f t="shared" si="49"/>
        <v>3969</v>
      </c>
      <c r="P56" s="39">
        <f t="shared" si="80"/>
        <v>2.2547526163420037E-5</v>
      </c>
      <c r="Q56" s="38">
        <f t="shared" si="81"/>
        <v>1.1398596215497661</v>
      </c>
      <c r="R56" s="38">
        <f t="shared" si="82"/>
        <v>-1223.3692298132353</v>
      </c>
      <c r="S56" s="12">
        <f t="shared" si="56"/>
        <v>1051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6"/>
        <v>5488</v>
      </c>
      <c r="E57" s="3">
        <f t="shared" si="67"/>
        <v>25918</v>
      </c>
      <c r="F57" s="23">
        <f t="shared" si="75"/>
        <v>127.72270363951472</v>
      </c>
      <c r="G57" s="91">
        <f t="shared" si="76"/>
        <v>2.0329698214372372E-3</v>
      </c>
      <c r="H57" s="55">
        <f t="shared" si="79"/>
        <v>1</v>
      </c>
      <c r="I57" s="8">
        <f t="shared" si="68"/>
        <v>-20157</v>
      </c>
      <c r="J57" s="3">
        <f t="shared" si="69"/>
        <v>673</v>
      </c>
      <c r="K57" s="37">
        <f t="shared" si="70"/>
        <v>25918</v>
      </c>
      <c r="L57" s="8">
        <f t="shared" si="48"/>
        <v>-4575</v>
      </c>
      <c r="M57" s="3">
        <f t="shared" ref="M57:M88" si="83">J57-J56</f>
        <v>-378</v>
      </c>
      <c r="N57" s="37">
        <f t="shared" si="49"/>
        <v>4892</v>
      </c>
      <c r="P57" s="71">
        <f t="shared" si="80"/>
        <v>2.2547526163420037E-5</v>
      </c>
      <c r="Q57" s="70">
        <f t="shared" si="81"/>
        <v>1.2515713528724659</v>
      </c>
      <c r="R57" s="70">
        <f t="shared" si="82"/>
        <v>-852.62669796665136</v>
      </c>
      <c r="S57" s="11">
        <f t="shared" si="56"/>
        <v>673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6"/>
        <v>5488</v>
      </c>
      <c r="E58" s="2">
        <f t="shared" si="67"/>
        <v>31948</v>
      </c>
      <c r="F58" s="24">
        <f t="shared" si="75"/>
        <v>127.72270363951472</v>
      </c>
      <c r="G58" s="92">
        <f t="shared" si="76"/>
        <v>2.0329698214372372E-3</v>
      </c>
      <c r="H58" s="56">
        <f t="shared" si="79"/>
        <v>1</v>
      </c>
      <c r="I58" s="7">
        <f t="shared" si="68"/>
        <v>-25979</v>
      </c>
      <c r="J58" s="2">
        <f t="shared" si="69"/>
        <v>390</v>
      </c>
      <c r="K58" s="34">
        <f t="shared" si="70"/>
        <v>31948</v>
      </c>
      <c r="L58" s="7">
        <f t="shared" si="48"/>
        <v>-5822</v>
      </c>
      <c r="M58" s="2">
        <f t="shared" si="83"/>
        <v>-283</v>
      </c>
      <c r="N58" s="34">
        <f t="shared" si="49"/>
        <v>6030</v>
      </c>
      <c r="P58" s="39">
        <f t="shared" si="80"/>
        <v>2.2547526163420037E-5</v>
      </c>
      <c r="Q58" s="38">
        <f t="shared" si="81"/>
        <v>1.3892477484566048</v>
      </c>
      <c r="R58" s="38">
        <f t="shared" si="82"/>
        <v>-545.97313770842663</v>
      </c>
      <c r="S58" s="12">
        <f t="shared" si="56"/>
        <v>390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4">D58+IF(M59&gt;0,M59,0)</f>
        <v>5488</v>
      </c>
      <c r="E59" s="3">
        <f t="shared" ref="E59:E90" si="85">E58+IF(N59&gt;0,N59,0)</f>
        <v>39381</v>
      </c>
      <c r="F59" s="23">
        <f t="shared" si="75"/>
        <v>127.72270363951472</v>
      </c>
      <c r="G59" s="91">
        <f t="shared" si="76"/>
        <v>2.0329698214372372E-3</v>
      </c>
      <c r="H59" s="55">
        <f t="shared" si="79"/>
        <v>1</v>
      </c>
      <c r="I59" s="8">
        <f t="shared" ref="I59:I90" si="86">INT((Z$4*K59+I58)/(1+Y$4*J59))</f>
        <v>-33316</v>
      </c>
      <c r="J59" s="3">
        <f t="shared" ref="J59:J90" si="87">S59</f>
        <v>202</v>
      </c>
      <c r="K59" s="37">
        <f t="shared" ref="K59:K90" si="88">INT((X$4*J59+K58)/(1+W$4+Z$4))</f>
        <v>39381</v>
      </c>
      <c r="L59" s="8">
        <f t="shared" ref="L59:L90" si="89">I59-I58</f>
        <v>-7337</v>
      </c>
      <c r="M59" s="3">
        <f t="shared" si="83"/>
        <v>-188</v>
      </c>
      <c r="N59" s="37">
        <f t="shared" ref="N59:N90" si="90">K59-K58</f>
        <v>7433</v>
      </c>
      <c r="P59" s="71">
        <f t="shared" si="80"/>
        <v>2.2547526163420037E-5</v>
      </c>
      <c r="Q59" s="70">
        <f t="shared" si="81"/>
        <v>1.5589467861841118</v>
      </c>
      <c r="R59" s="70">
        <f t="shared" si="82"/>
        <v>-316.38859391721604</v>
      </c>
      <c r="S59" s="11">
        <f t="shared" si="56"/>
        <v>202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4"/>
        <v>5488</v>
      </c>
      <c r="E60" s="2">
        <f t="shared" si="85"/>
        <v>48543</v>
      </c>
      <c r="F60" s="24">
        <f t="shared" si="75"/>
        <v>127.72270363951472</v>
      </c>
      <c r="G60" s="92">
        <f t="shared" si="76"/>
        <v>2.0329698214372372E-3</v>
      </c>
      <c r="H60" s="56">
        <f t="shared" si="79"/>
        <v>1</v>
      </c>
      <c r="I60" s="7">
        <f t="shared" si="86"/>
        <v>-42481</v>
      </c>
      <c r="J60" s="2">
        <f t="shared" si="87"/>
        <v>92</v>
      </c>
      <c r="K60" s="34">
        <f t="shared" si="88"/>
        <v>48543</v>
      </c>
      <c r="L60" s="7">
        <f t="shared" si="89"/>
        <v>-9165</v>
      </c>
      <c r="M60" s="2">
        <f t="shared" si="83"/>
        <v>-110</v>
      </c>
      <c r="N60" s="34">
        <f t="shared" si="90"/>
        <v>9162</v>
      </c>
      <c r="P60" s="39">
        <f t="shared" si="80"/>
        <v>2.2547526163420037E-5</v>
      </c>
      <c r="Q60" s="38">
        <f t="shared" si="81"/>
        <v>1.7681195424620517</v>
      </c>
      <c r="R60" s="38">
        <f t="shared" si="82"/>
        <v>-163.87306659301959</v>
      </c>
      <c r="S60" s="12">
        <f t="shared" si="56"/>
        <v>92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4"/>
        <v>5488</v>
      </c>
      <c r="E61" s="3">
        <f t="shared" si="85"/>
        <v>59837</v>
      </c>
      <c r="F61" s="23">
        <f t="shared" si="75"/>
        <v>127.72270363951472</v>
      </c>
      <c r="G61" s="91">
        <f t="shared" si="76"/>
        <v>2.0329698214372372E-3</v>
      </c>
      <c r="H61" s="55">
        <f t="shared" si="79"/>
        <v>1</v>
      </c>
      <c r="I61" s="8">
        <f t="shared" si="86"/>
        <v>-53859</v>
      </c>
      <c r="J61" s="3">
        <f t="shared" si="87"/>
        <v>36</v>
      </c>
      <c r="K61" s="37">
        <f t="shared" si="88"/>
        <v>59837</v>
      </c>
      <c r="L61" s="8">
        <f t="shared" si="89"/>
        <v>-11378</v>
      </c>
      <c r="M61" s="3">
        <f t="shared" si="83"/>
        <v>-56</v>
      </c>
      <c r="N61" s="37">
        <f t="shared" si="90"/>
        <v>11294</v>
      </c>
      <c r="P61" s="71">
        <f t="shared" si="80"/>
        <v>2.2547526163420037E-5</v>
      </c>
      <c r="Q61" s="70">
        <f t="shared" si="81"/>
        <v>2.0259392253061037</v>
      </c>
      <c r="R61" s="70">
        <f t="shared" si="82"/>
        <v>-74.635258052266352</v>
      </c>
      <c r="S61" s="11">
        <f t="shared" si="56"/>
        <v>36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4"/>
        <v>5488</v>
      </c>
      <c r="E62" s="2">
        <f t="shared" si="85"/>
        <v>73758</v>
      </c>
      <c r="F62" s="24">
        <f t="shared" si="75"/>
        <v>127.72270363951472</v>
      </c>
      <c r="G62" s="92">
        <f t="shared" si="76"/>
        <v>2.0329698214372372E-3</v>
      </c>
      <c r="H62" s="56">
        <f t="shared" si="79"/>
        <v>1</v>
      </c>
      <c r="I62" s="7">
        <f t="shared" si="86"/>
        <v>-67928</v>
      </c>
      <c r="J62" s="2">
        <f t="shared" si="87"/>
        <v>12</v>
      </c>
      <c r="K62" s="34">
        <f t="shared" si="88"/>
        <v>73758</v>
      </c>
      <c r="L62" s="7">
        <f t="shared" si="89"/>
        <v>-14069</v>
      </c>
      <c r="M62" s="2">
        <f t="shared" si="83"/>
        <v>-24</v>
      </c>
      <c r="N62" s="34">
        <f t="shared" si="90"/>
        <v>13921</v>
      </c>
      <c r="P62" s="39">
        <f t="shared" si="80"/>
        <v>2.2547526163420037E-5</v>
      </c>
      <c r="Q62" s="38">
        <f t="shared" si="81"/>
        <v>2.3437695172765531</v>
      </c>
      <c r="R62" s="38">
        <f t="shared" si="82"/>
        <v>-29.205100976973789</v>
      </c>
      <c r="S62" s="12">
        <f t="shared" si="56"/>
        <v>12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4"/>
        <v>5488</v>
      </c>
      <c r="E63" s="3">
        <f t="shared" si="85"/>
        <v>90918</v>
      </c>
      <c r="F63" s="23">
        <f t="shared" si="75"/>
        <v>127.72270363951472</v>
      </c>
      <c r="G63" s="91">
        <f t="shared" si="76"/>
        <v>2.0329698214372372E-3</v>
      </c>
      <c r="H63" s="55">
        <f t="shared" si="79"/>
        <v>1</v>
      </c>
      <c r="I63" s="8">
        <f t="shared" si="86"/>
        <v>-85290</v>
      </c>
      <c r="J63" s="3">
        <f t="shared" si="87"/>
        <v>3</v>
      </c>
      <c r="K63" s="37">
        <f t="shared" si="88"/>
        <v>90918</v>
      </c>
      <c r="L63" s="8">
        <f t="shared" si="89"/>
        <v>-17362</v>
      </c>
      <c r="M63" s="3">
        <f t="shared" si="83"/>
        <v>-9</v>
      </c>
      <c r="N63" s="37">
        <f t="shared" si="90"/>
        <v>17160</v>
      </c>
      <c r="P63" s="71">
        <f t="shared" si="80"/>
        <v>2.2547526163420037E-5</v>
      </c>
      <c r="Q63" s="70">
        <f t="shared" si="81"/>
        <v>2.7355148508119855</v>
      </c>
      <c r="R63" s="70">
        <f t="shared" si="82"/>
        <v>-9.7350336589912629</v>
      </c>
      <c r="S63" s="11">
        <f t="shared" si="56"/>
        <v>3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4"/>
        <v>5488</v>
      </c>
      <c r="E64" s="2">
        <f t="shared" si="85"/>
        <v>112071</v>
      </c>
      <c r="F64" s="24">
        <f t="shared" si="75"/>
        <v>127.72270363951472</v>
      </c>
      <c r="G64" s="92">
        <f t="shared" si="76"/>
        <v>2.0329698214372372E-3</v>
      </c>
      <c r="H64" s="56">
        <f t="shared" si="79"/>
        <v>1</v>
      </c>
      <c r="I64" s="7">
        <f t="shared" si="86"/>
        <v>-106700</v>
      </c>
      <c r="J64" s="2">
        <f t="shared" si="87"/>
        <v>0</v>
      </c>
      <c r="K64" s="34">
        <f t="shared" si="88"/>
        <v>112071</v>
      </c>
      <c r="L64" s="7">
        <f t="shared" si="89"/>
        <v>-21410</v>
      </c>
      <c r="M64" s="2">
        <f t="shared" si="83"/>
        <v>-3</v>
      </c>
      <c r="N64" s="34">
        <f t="shared" si="90"/>
        <v>21153</v>
      </c>
      <c r="P64" s="39">
        <f t="shared" si="80"/>
        <v>2.2547526163420037E-5</v>
      </c>
      <c r="Q64" s="38">
        <f t="shared" si="81"/>
        <v>3.2183846117157016</v>
      </c>
      <c r="R64" s="38">
        <f t="shared" si="82"/>
        <v>-2.4337584147478157</v>
      </c>
      <c r="S64" s="12">
        <f t="shared" si="56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4"/>
        <v>5488</v>
      </c>
      <c r="E65" s="3">
        <f t="shared" si="85"/>
        <v>138145</v>
      </c>
      <c r="F65" s="23">
        <f t="shared" si="75"/>
        <v>127.72270363951472</v>
      </c>
      <c r="G65" s="91">
        <f t="shared" si="76"/>
        <v>2.0329698214372372E-3</v>
      </c>
      <c r="H65" s="55">
        <f t="shared" si="79"/>
        <v>1</v>
      </c>
      <c r="I65" s="8">
        <f t="shared" si="86"/>
        <v>-133092</v>
      </c>
      <c r="J65" s="3">
        <f t="shared" si="87"/>
        <v>0</v>
      </c>
      <c r="K65" s="37">
        <f t="shared" si="88"/>
        <v>138145</v>
      </c>
      <c r="L65" s="8">
        <f t="shared" si="89"/>
        <v>-26392</v>
      </c>
      <c r="M65" s="3">
        <f t="shared" si="83"/>
        <v>0</v>
      </c>
      <c r="N65" s="37">
        <f t="shared" si="90"/>
        <v>26074</v>
      </c>
      <c r="P65" s="71">
        <f t="shared" si="80"/>
        <v>2.2547526163420037E-5</v>
      </c>
      <c r="Q65" s="70">
        <f t="shared" si="81"/>
        <v>3.8136122398262335</v>
      </c>
      <c r="R65" s="70">
        <f t="shared" si="82"/>
        <v>0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4"/>
        <v>5488</v>
      </c>
      <c r="E66" s="2">
        <f t="shared" si="85"/>
        <v>170286</v>
      </c>
      <c r="F66" s="24">
        <f t="shared" si="75"/>
        <v>127.72270363951472</v>
      </c>
      <c r="G66" s="92">
        <f t="shared" si="76"/>
        <v>2.0329698214372372E-3</v>
      </c>
      <c r="H66" s="56">
        <f t="shared" si="79"/>
        <v>1</v>
      </c>
      <c r="I66" s="7">
        <f t="shared" si="86"/>
        <v>-165624</v>
      </c>
      <c r="J66" s="2">
        <f t="shared" si="87"/>
        <v>0</v>
      </c>
      <c r="K66" s="34">
        <f t="shared" si="88"/>
        <v>170286</v>
      </c>
      <c r="L66" s="7">
        <f t="shared" si="89"/>
        <v>-32532</v>
      </c>
      <c r="M66" s="2">
        <f t="shared" si="83"/>
        <v>0</v>
      </c>
      <c r="N66" s="34">
        <f t="shared" si="90"/>
        <v>32141</v>
      </c>
      <c r="P66" s="39">
        <f t="shared" si="80"/>
        <v>2.2547526163420037E-5</v>
      </c>
      <c r="Q66" s="38">
        <f t="shared" si="81"/>
        <v>4.5472566064416355</v>
      </c>
      <c r="R66" s="38">
        <f t="shared" si="82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4"/>
        <v>5488</v>
      </c>
      <c r="E67" s="3">
        <f t="shared" si="85"/>
        <v>209904</v>
      </c>
      <c r="F67" s="23">
        <f t="shared" si="75"/>
        <v>127.72270363951472</v>
      </c>
      <c r="G67" s="91">
        <f t="shared" si="76"/>
        <v>2.0329698214372372E-3</v>
      </c>
      <c r="H67" s="55">
        <f t="shared" si="79"/>
        <v>1</v>
      </c>
      <c r="I67" s="8">
        <f t="shared" si="86"/>
        <v>-205724</v>
      </c>
      <c r="J67" s="3">
        <f t="shared" si="87"/>
        <v>0</v>
      </c>
      <c r="K67" s="37">
        <f t="shared" si="88"/>
        <v>209904</v>
      </c>
      <c r="L67" s="8">
        <f t="shared" si="89"/>
        <v>-40100</v>
      </c>
      <c r="M67" s="3">
        <f t="shared" si="83"/>
        <v>0</v>
      </c>
      <c r="N67" s="37">
        <f t="shared" si="90"/>
        <v>39618</v>
      </c>
      <c r="P67" s="71">
        <f t="shared" si="80"/>
        <v>2.2547526163420037E-5</v>
      </c>
      <c r="Q67" s="70">
        <f t="shared" si="81"/>
        <v>5.4515858008772478</v>
      </c>
      <c r="R67" s="70">
        <f t="shared" si="82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4"/>
        <v>5488</v>
      </c>
      <c r="E68" s="2">
        <f t="shared" si="85"/>
        <v>258740</v>
      </c>
      <c r="F68" s="24">
        <f t="shared" si="75"/>
        <v>127.72270363951472</v>
      </c>
      <c r="G68" s="92">
        <f t="shared" ref="G68:G99" si="91">D68/U$3</f>
        <v>2.0329698214372372E-3</v>
      </c>
      <c r="H68" s="56">
        <f t="shared" si="79"/>
        <v>1</v>
      </c>
      <c r="I68" s="7">
        <f t="shared" si="86"/>
        <v>-255154</v>
      </c>
      <c r="J68" s="2">
        <f t="shared" si="87"/>
        <v>0</v>
      </c>
      <c r="K68" s="34">
        <f t="shared" si="88"/>
        <v>258740</v>
      </c>
      <c r="L68" s="7">
        <f t="shared" si="89"/>
        <v>-49430</v>
      </c>
      <c r="M68" s="2">
        <f t="shared" si="83"/>
        <v>0</v>
      </c>
      <c r="N68" s="34">
        <f t="shared" si="90"/>
        <v>48836</v>
      </c>
      <c r="P68" s="39">
        <f t="shared" si="80"/>
        <v>2.2547526163420037E-5</v>
      </c>
      <c r="Q68" s="38">
        <f t="shared" si="81"/>
        <v>6.5662911268849689</v>
      </c>
      <c r="R68" s="38">
        <f t="shared" si="82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4"/>
        <v>5488</v>
      </c>
      <c r="E69" s="3">
        <f t="shared" si="85"/>
        <v>318938</v>
      </c>
      <c r="F69" s="23">
        <f t="shared" si="75"/>
        <v>127.72270363951472</v>
      </c>
      <c r="G69" s="91">
        <f t="shared" si="91"/>
        <v>2.0329698214372372E-3</v>
      </c>
      <c r="H69" s="55">
        <f t="shared" si="79"/>
        <v>1</v>
      </c>
      <c r="I69" s="8">
        <f t="shared" si="86"/>
        <v>-316084</v>
      </c>
      <c r="J69" s="3">
        <f t="shared" si="87"/>
        <v>0</v>
      </c>
      <c r="K69" s="37">
        <f t="shared" si="88"/>
        <v>318938</v>
      </c>
      <c r="L69" s="8">
        <f t="shared" si="89"/>
        <v>-60930</v>
      </c>
      <c r="M69" s="3">
        <f t="shared" si="83"/>
        <v>0</v>
      </c>
      <c r="N69" s="37">
        <f t="shared" si="90"/>
        <v>60198</v>
      </c>
      <c r="P69" s="71">
        <f t="shared" si="80"/>
        <v>2.2547526163420037E-5</v>
      </c>
      <c r="Q69" s="70">
        <f t="shared" si="81"/>
        <v>7.9403538546769461</v>
      </c>
      <c r="R69" s="70">
        <f t="shared" si="82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4"/>
        <v>5488</v>
      </c>
      <c r="E70" s="2">
        <f t="shared" si="85"/>
        <v>393142</v>
      </c>
      <c r="F70" s="24">
        <f t="shared" si="75"/>
        <v>127.72270363951472</v>
      </c>
      <c r="G70" s="92">
        <f t="shared" si="91"/>
        <v>2.0329698214372372E-3</v>
      </c>
      <c r="H70" s="56">
        <f t="shared" si="79"/>
        <v>1</v>
      </c>
      <c r="I70" s="7">
        <f t="shared" si="86"/>
        <v>-391190</v>
      </c>
      <c r="J70" s="2">
        <f t="shared" si="87"/>
        <v>0</v>
      </c>
      <c r="K70" s="34">
        <f t="shared" si="88"/>
        <v>393142</v>
      </c>
      <c r="L70" s="7">
        <f t="shared" si="89"/>
        <v>-75106</v>
      </c>
      <c r="M70" s="2">
        <f t="shared" si="83"/>
        <v>0</v>
      </c>
      <c r="N70" s="34">
        <f t="shared" si="90"/>
        <v>74204</v>
      </c>
      <c r="P70" s="39">
        <f t="shared" si="80"/>
        <v>2.2547526163420037E-5</v>
      </c>
      <c r="Q70" s="38">
        <f t="shared" si="81"/>
        <v>9.6340963856176582</v>
      </c>
      <c r="R70" s="38">
        <f t="shared" si="82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4"/>
        <v>5488</v>
      </c>
      <c r="E71" s="3">
        <f t="shared" si="85"/>
        <v>484610</v>
      </c>
      <c r="F71" s="23">
        <f t="shared" si="75"/>
        <v>127.72270363951472</v>
      </c>
      <c r="G71" s="91">
        <f t="shared" si="91"/>
        <v>2.0329698214372372E-3</v>
      </c>
      <c r="H71" s="55">
        <f t="shared" si="79"/>
        <v>1</v>
      </c>
      <c r="I71" s="8">
        <f t="shared" si="86"/>
        <v>-483770</v>
      </c>
      <c r="J71" s="3">
        <f t="shared" si="87"/>
        <v>0</v>
      </c>
      <c r="K71" s="37">
        <f t="shared" si="88"/>
        <v>484610</v>
      </c>
      <c r="L71" s="8">
        <f t="shared" si="89"/>
        <v>-92580</v>
      </c>
      <c r="M71" s="3">
        <f t="shared" si="83"/>
        <v>0</v>
      </c>
      <c r="N71" s="37">
        <f t="shared" si="90"/>
        <v>91468</v>
      </c>
      <c r="P71" s="71">
        <f t="shared" si="80"/>
        <v>2.2547526163420037E-5</v>
      </c>
      <c r="Q71" s="70">
        <f t="shared" si="81"/>
        <v>11.721907414770634</v>
      </c>
      <c r="R71" s="70">
        <f t="shared" si="82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4"/>
        <v>5488</v>
      </c>
      <c r="E72" s="2">
        <f t="shared" si="85"/>
        <v>597360</v>
      </c>
      <c r="F72" s="24">
        <f t="shared" si="75"/>
        <v>127.72270363951472</v>
      </c>
      <c r="G72" s="92">
        <f t="shared" si="91"/>
        <v>2.0329698214372372E-3</v>
      </c>
      <c r="H72" s="56">
        <f t="shared" ref="H72:H103" si="92">D72/D71</f>
        <v>1</v>
      </c>
      <c r="I72" s="7">
        <f t="shared" si="86"/>
        <v>-597890</v>
      </c>
      <c r="J72" s="2">
        <f t="shared" si="87"/>
        <v>0</v>
      </c>
      <c r="K72" s="34">
        <f t="shared" si="88"/>
        <v>597360</v>
      </c>
      <c r="L72" s="7">
        <f t="shared" si="89"/>
        <v>-114120</v>
      </c>
      <c r="M72" s="2">
        <f t="shared" si="83"/>
        <v>0</v>
      </c>
      <c r="N72" s="34">
        <f t="shared" si="90"/>
        <v>112750</v>
      </c>
      <c r="P72" s="39">
        <f t="shared" si="80"/>
        <v>2.2547526163420037E-5</v>
      </c>
      <c r="Q72" s="38">
        <f t="shared" si="81"/>
        <v>14.29546329835166</v>
      </c>
      <c r="R72" s="38">
        <f t="shared" si="82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4"/>
        <v>5488</v>
      </c>
      <c r="E73" s="3">
        <f t="shared" si="85"/>
        <v>736342</v>
      </c>
      <c r="F73" s="23">
        <f t="shared" si="75"/>
        <v>127.72270363951472</v>
      </c>
      <c r="G73" s="91">
        <f t="shared" si="91"/>
        <v>2.0329698214372372E-3</v>
      </c>
      <c r="H73" s="55">
        <f t="shared" si="92"/>
        <v>1</v>
      </c>
      <c r="I73" s="8">
        <f t="shared" si="86"/>
        <v>-738561</v>
      </c>
      <c r="J73" s="3">
        <f t="shared" si="87"/>
        <v>0</v>
      </c>
      <c r="K73" s="37">
        <f t="shared" si="88"/>
        <v>736342</v>
      </c>
      <c r="L73" s="8">
        <f t="shared" si="89"/>
        <v>-140671</v>
      </c>
      <c r="M73" s="3">
        <f t="shared" si="83"/>
        <v>0</v>
      </c>
      <c r="N73" s="37">
        <f t="shared" si="90"/>
        <v>138982</v>
      </c>
      <c r="P73" s="71">
        <f t="shared" si="80"/>
        <v>2.2547526163420037E-5</v>
      </c>
      <c r="Q73" s="70">
        <f t="shared" si="81"/>
        <v>17.467795901422168</v>
      </c>
      <c r="R73" s="70">
        <f t="shared" si="82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4"/>
        <v>5488</v>
      </c>
      <c r="E74" s="2">
        <f t="shared" si="85"/>
        <v>907660</v>
      </c>
      <c r="F74" s="24">
        <f t="shared" si="75"/>
        <v>127.72270363951472</v>
      </c>
      <c r="G74" s="92">
        <f t="shared" si="91"/>
        <v>2.0329698214372372E-3</v>
      </c>
      <c r="H74" s="56">
        <f t="shared" si="92"/>
        <v>1</v>
      </c>
      <c r="I74" s="7">
        <f t="shared" si="86"/>
        <v>-911960</v>
      </c>
      <c r="J74" s="2">
        <f t="shared" si="87"/>
        <v>0</v>
      </c>
      <c r="K74" s="34">
        <f t="shared" si="88"/>
        <v>907660</v>
      </c>
      <c r="L74" s="7">
        <f t="shared" si="89"/>
        <v>-173399</v>
      </c>
      <c r="M74" s="2">
        <f t="shared" si="83"/>
        <v>0</v>
      </c>
      <c r="N74" s="34">
        <f t="shared" si="90"/>
        <v>171318</v>
      </c>
      <c r="P74" s="39">
        <f t="shared" si="80"/>
        <v>2.2547526163420037E-5</v>
      </c>
      <c r="Q74" s="38">
        <f t="shared" si="81"/>
        <v>21.378197613855452</v>
      </c>
      <c r="R74" s="38">
        <f t="shared" si="82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4"/>
        <v>5488</v>
      </c>
      <c r="E75" s="3">
        <f t="shared" si="85"/>
        <v>1118837</v>
      </c>
      <c r="F75" s="23">
        <f t="shared" si="75"/>
        <v>127.72270363951472</v>
      </c>
      <c r="G75" s="91">
        <f t="shared" si="91"/>
        <v>2.0329698214372372E-3</v>
      </c>
      <c r="H75" s="55">
        <f t="shared" si="92"/>
        <v>1</v>
      </c>
      <c r="I75" s="8">
        <f t="shared" si="86"/>
        <v>-1125703</v>
      </c>
      <c r="J75" s="3">
        <f t="shared" si="87"/>
        <v>0</v>
      </c>
      <c r="K75" s="37">
        <f t="shared" si="88"/>
        <v>1118837</v>
      </c>
      <c r="L75" s="8">
        <f t="shared" si="89"/>
        <v>-213743</v>
      </c>
      <c r="M75" s="3">
        <f t="shared" si="83"/>
        <v>0</v>
      </c>
      <c r="N75" s="37">
        <f t="shared" si="90"/>
        <v>211177</v>
      </c>
      <c r="P75" s="71">
        <f t="shared" si="80"/>
        <v>2.2547526163420037E-5</v>
      </c>
      <c r="Q75" s="70">
        <f t="shared" si="81"/>
        <v>26.198384156380332</v>
      </c>
      <c r="R75" s="70">
        <f t="shared" si="82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4"/>
        <v>5488</v>
      </c>
      <c r="E76" s="2">
        <f t="shared" si="85"/>
        <v>1379147</v>
      </c>
      <c r="F76" s="24">
        <f t="shared" si="75"/>
        <v>127.72270363951472</v>
      </c>
      <c r="G76" s="92">
        <f t="shared" si="91"/>
        <v>2.0329698214372372E-3</v>
      </c>
      <c r="H76" s="56">
        <f t="shared" si="92"/>
        <v>1</v>
      </c>
      <c r="I76" s="7">
        <f t="shared" si="86"/>
        <v>-1389175</v>
      </c>
      <c r="J76" s="2">
        <f t="shared" si="87"/>
        <v>0</v>
      </c>
      <c r="K76" s="34">
        <f t="shared" si="88"/>
        <v>1379147</v>
      </c>
      <c r="L76" s="7">
        <f t="shared" si="89"/>
        <v>-263472</v>
      </c>
      <c r="M76" s="2">
        <f t="shared" si="83"/>
        <v>0</v>
      </c>
      <c r="N76" s="34">
        <f t="shared" si="90"/>
        <v>260310</v>
      </c>
      <c r="P76" s="39">
        <f t="shared" si="80"/>
        <v>2.2547526163420037E-5</v>
      </c>
      <c r="Q76" s="38">
        <f t="shared" si="81"/>
        <v>32.140058414027934</v>
      </c>
      <c r="R76" s="38">
        <f t="shared" si="82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4"/>
        <v>5488</v>
      </c>
      <c r="E77" s="3">
        <f t="shared" si="85"/>
        <v>1700021</v>
      </c>
      <c r="F77" s="23">
        <f t="shared" si="75"/>
        <v>127.72270363951472</v>
      </c>
      <c r="G77" s="91">
        <f t="shared" si="91"/>
        <v>2.0329698214372372E-3</v>
      </c>
      <c r="H77" s="55">
        <f t="shared" si="92"/>
        <v>1</v>
      </c>
      <c r="I77" s="8">
        <f t="shared" si="86"/>
        <v>-1713947</v>
      </c>
      <c r="J77" s="3">
        <f t="shared" si="87"/>
        <v>0</v>
      </c>
      <c r="K77" s="37">
        <f t="shared" si="88"/>
        <v>1700021</v>
      </c>
      <c r="L77" s="8">
        <f t="shared" si="89"/>
        <v>-324772</v>
      </c>
      <c r="M77" s="3">
        <f t="shared" si="83"/>
        <v>0</v>
      </c>
      <c r="N77" s="37">
        <f t="shared" si="90"/>
        <v>320874</v>
      </c>
      <c r="P77" s="71">
        <f t="shared" si="80"/>
        <v>2.2547526163420037E-5</v>
      </c>
      <c r="Q77" s="70">
        <f t="shared" si="81"/>
        <v>39.464115507522699</v>
      </c>
      <c r="R77" s="70">
        <f t="shared" si="82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4"/>
        <v>5488</v>
      </c>
      <c r="E78" s="2">
        <f t="shared" si="85"/>
        <v>2095550</v>
      </c>
      <c r="F78" s="24">
        <f t="shared" si="75"/>
        <v>127.72270363951472</v>
      </c>
      <c r="G78" s="92">
        <f t="shared" si="91"/>
        <v>2.0329698214372372E-3</v>
      </c>
      <c r="H78" s="56">
        <f t="shared" si="92"/>
        <v>1</v>
      </c>
      <c r="I78" s="7">
        <f t="shared" si="86"/>
        <v>-2114280</v>
      </c>
      <c r="J78" s="2">
        <f t="shared" si="87"/>
        <v>0</v>
      </c>
      <c r="K78" s="34">
        <f t="shared" si="88"/>
        <v>2095550</v>
      </c>
      <c r="L78" s="7">
        <f t="shared" si="89"/>
        <v>-400333</v>
      </c>
      <c r="M78" s="2">
        <f t="shared" si="83"/>
        <v>0</v>
      </c>
      <c r="N78" s="34">
        <f t="shared" si="90"/>
        <v>395529</v>
      </c>
      <c r="P78" s="39">
        <f t="shared" si="80"/>
        <v>2.2547526163420037E-5</v>
      </c>
      <c r="Q78" s="38">
        <f t="shared" si="81"/>
        <v>48.49220281879397</v>
      </c>
      <c r="R78" s="38">
        <f t="shared" si="82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4"/>
        <v>5488</v>
      </c>
      <c r="E79" s="3">
        <f t="shared" si="85"/>
        <v>2583103</v>
      </c>
      <c r="F79" s="23">
        <f t="shared" si="75"/>
        <v>127.72270363951472</v>
      </c>
      <c r="G79" s="91">
        <f t="shared" si="91"/>
        <v>2.0329698214372372E-3</v>
      </c>
      <c r="H79" s="55">
        <f t="shared" si="92"/>
        <v>1</v>
      </c>
      <c r="I79" s="8">
        <f t="shared" si="86"/>
        <v>-2607755</v>
      </c>
      <c r="J79" s="3">
        <f t="shared" si="87"/>
        <v>0</v>
      </c>
      <c r="K79" s="37">
        <f t="shared" si="88"/>
        <v>2583103</v>
      </c>
      <c r="L79" s="8">
        <f t="shared" si="89"/>
        <v>-493475</v>
      </c>
      <c r="M79" s="3">
        <f t="shared" si="83"/>
        <v>0</v>
      </c>
      <c r="N79" s="37">
        <f t="shared" si="90"/>
        <v>487553</v>
      </c>
      <c r="P79" s="71">
        <f t="shared" si="80"/>
        <v>2.2547526163420037E-5</v>
      </c>
      <c r="Q79" s="70">
        <f t="shared" si="81"/>
        <v>59.620757113546745</v>
      </c>
      <c r="R79" s="70">
        <f t="shared" si="82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4"/>
        <v>5488</v>
      </c>
      <c r="E80" s="2">
        <f t="shared" si="85"/>
        <v>3184091</v>
      </c>
      <c r="F80" s="24">
        <f t="shared" si="75"/>
        <v>127.72270363951472</v>
      </c>
      <c r="G80" s="92">
        <f t="shared" si="91"/>
        <v>2.0329698214372372E-3</v>
      </c>
      <c r="H80" s="56">
        <f t="shared" si="92"/>
        <v>1</v>
      </c>
      <c r="I80" s="7">
        <f t="shared" si="86"/>
        <v>-3216043</v>
      </c>
      <c r="J80" s="2">
        <f t="shared" si="87"/>
        <v>0</v>
      </c>
      <c r="K80" s="34">
        <f t="shared" si="88"/>
        <v>3184091</v>
      </c>
      <c r="L80" s="7">
        <f t="shared" si="89"/>
        <v>-608288</v>
      </c>
      <c r="M80" s="2">
        <f t="shared" si="83"/>
        <v>0</v>
      </c>
      <c r="N80" s="34">
        <f t="shared" si="90"/>
        <v>600988</v>
      </c>
      <c r="P80" s="39">
        <f t="shared" si="80"/>
        <v>2.2547526163420037E-5</v>
      </c>
      <c r="Q80" s="38">
        <f t="shared" si="81"/>
        <v>73.338493855927737</v>
      </c>
      <c r="R80" s="38">
        <f t="shared" si="82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4"/>
        <v>5488</v>
      </c>
      <c r="E81" s="3">
        <f t="shared" si="85"/>
        <v>3924905</v>
      </c>
      <c r="F81" s="23">
        <f t="shared" si="75"/>
        <v>127.72270363951472</v>
      </c>
      <c r="G81" s="91">
        <f t="shared" si="91"/>
        <v>2.0329698214372372E-3</v>
      </c>
      <c r="H81" s="55">
        <f t="shared" si="92"/>
        <v>1</v>
      </c>
      <c r="I81" s="8">
        <f t="shared" si="86"/>
        <v>-3965855</v>
      </c>
      <c r="J81" s="3">
        <f t="shared" si="87"/>
        <v>0</v>
      </c>
      <c r="K81" s="37">
        <f t="shared" si="88"/>
        <v>3924905</v>
      </c>
      <c r="L81" s="8">
        <f t="shared" si="89"/>
        <v>-749812</v>
      </c>
      <c r="M81" s="3">
        <f t="shared" si="83"/>
        <v>0</v>
      </c>
      <c r="N81" s="37">
        <f t="shared" si="90"/>
        <v>740814</v>
      </c>
      <c r="P81" s="71">
        <f t="shared" ref="P81:P112" si="93">Y$4*((1+W$4-X$4)*(1+W$4+Z$4)-X$4)</f>
        <v>2.2547526163420037E-5</v>
      </c>
      <c r="Q81" s="70">
        <f t="shared" ref="Q81:Q112" si="94">(1+W$4-X$4)*(1+W$4+Z$4)-Y$4*((Z$4*K80)+((I80+J80)*(1+W$4+Z$4)))</f>
        <v>90.247829062437191</v>
      </c>
      <c r="R81" s="70">
        <f t="shared" ref="R81:R112" si="95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4"/>
        <v>5488</v>
      </c>
      <c r="E82" s="2">
        <f t="shared" si="85"/>
        <v>4838078</v>
      </c>
      <c r="F82" s="24">
        <f t="shared" si="75"/>
        <v>127.72270363951472</v>
      </c>
      <c r="G82" s="92">
        <f t="shared" si="91"/>
        <v>2.0329698214372372E-3</v>
      </c>
      <c r="H82" s="56">
        <f t="shared" si="92"/>
        <v>1</v>
      </c>
      <c r="I82" s="7">
        <f t="shared" si="86"/>
        <v>-4890119</v>
      </c>
      <c r="J82" s="2">
        <f t="shared" si="87"/>
        <v>0</v>
      </c>
      <c r="K82" s="34">
        <f t="shared" si="88"/>
        <v>4838078</v>
      </c>
      <c r="L82" s="7">
        <f t="shared" si="89"/>
        <v>-924264</v>
      </c>
      <c r="M82" s="2">
        <f t="shared" si="83"/>
        <v>0</v>
      </c>
      <c r="N82" s="34">
        <f t="shared" si="90"/>
        <v>913173</v>
      </c>
      <c r="P82" s="39">
        <f t="shared" si="93"/>
        <v>2.2547526163420037E-5</v>
      </c>
      <c r="Q82" s="38">
        <f t="shared" si="94"/>
        <v>111.09128444715576</v>
      </c>
      <c r="R82" s="38">
        <f t="shared" si="95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4"/>
        <v>5488</v>
      </c>
      <c r="E83" s="3">
        <f t="shared" si="85"/>
        <v>5963711</v>
      </c>
      <c r="F83" s="23">
        <f t="shared" si="75"/>
        <v>127.72270363951472</v>
      </c>
      <c r="G83" s="91">
        <f t="shared" si="91"/>
        <v>2.0329698214372372E-3</v>
      </c>
      <c r="H83" s="55">
        <f t="shared" si="92"/>
        <v>1</v>
      </c>
      <c r="I83" s="8">
        <f t="shared" si="86"/>
        <v>-6029424</v>
      </c>
      <c r="J83" s="3">
        <f t="shared" si="87"/>
        <v>0</v>
      </c>
      <c r="K83" s="37">
        <f t="shared" si="88"/>
        <v>5963711</v>
      </c>
      <c r="L83" s="8">
        <f t="shared" si="89"/>
        <v>-1139305</v>
      </c>
      <c r="M83" s="3">
        <f t="shared" si="83"/>
        <v>0</v>
      </c>
      <c r="N83" s="37">
        <f t="shared" si="90"/>
        <v>1125633</v>
      </c>
      <c r="P83" s="71">
        <f t="shared" si="93"/>
        <v>2.2547526163420037E-5</v>
      </c>
      <c r="Q83" s="70">
        <f t="shared" si="94"/>
        <v>136.78420130258792</v>
      </c>
      <c r="R83" s="70">
        <f t="shared" si="95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4"/>
        <v>5488</v>
      </c>
      <c r="E84" s="2">
        <f t="shared" si="85"/>
        <v>7351236</v>
      </c>
      <c r="F84" s="24">
        <f t="shared" si="75"/>
        <v>127.72270363951472</v>
      </c>
      <c r="G84" s="92">
        <f t="shared" si="91"/>
        <v>2.0329698214372372E-3</v>
      </c>
      <c r="H84" s="56">
        <f t="shared" si="92"/>
        <v>1</v>
      </c>
      <c r="I84" s="7">
        <f t="shared" si="86"/>
        <v>-7433801</v>
      </c>
      <c r="J84" s="2">
        <f t="shared" si="87"/>
        <v>0</v>
      </c>
      <c r="K84" s="34">
        <f t="shared" si="88"/>
        <v>7351236</v>
      </c>
      <c r="L84" s="7">
        <f t="shared" si="89"/>
        <v>-1404377</v>
      </c>
      <c r="M84" s="2">
        <f t="shared" si="83"/>
        <v>0</v>
      </c>
      <c r="N84" s="34">
        <f t="shared" si="90"/>
        <v>1387525</v>
      </c>
      <c r="P84" s="39">
        <f t="shared" si="93"/>
        <v>2.2547526163420037E-5</v>
      </c>
      <c r="Q84" s="38">
        <f t="shared" si="94"/>
        <v>168.45487759494188</v>
      </c>
      <c r="R84" s="38">
        <f t="shared" si="95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4"/>
        <v>5488</v>
      </c>
      <c r="E85" s="3">
        <f t="shared" si="85"/>
        <v>9061584</v>
      </c>
      <c r="F85" s="23">
        <f t="shared" si="75"/>
        <v>127.72270363951472</v>
      </c>
      <c r="G85" s="91">
        <f t="shared" si="91"/>
        <v>2.0329698214372372E-3</v>
      </c>
      <c r="H85" s="55">
        <f t="shared" si="92"/>
        <v>1</v>
      </c>
      <c r="I85" s="8">
        <f t="shared" si="86"/>
        <v>-9164922</v>
      </c>
      <c r="J85" s="3">
        <f t="shared" si="87"/>
        <v>0</v>
      </c>
      <c r="K85" s="37">
        <f t="shared" si="88"/>
        <v>9061584</v>
      </c>
      <c r="L85" s="8">
        <f t="shared" si="89"/>
        <v>-1731121</v>
      </c>
      <c r="M85" s="3">
        <f t="shared" si="83"/>
        <v>0</v>
      </c>
      <c r="N85" s="37">
        <f t="shared" si="90"/>
        <v>1710348</v>
      </c>
      <c r="P85" s="71">
        <f t="shared" si="93"/>
        <v>2.2547526163420037E-5</v>
      </c>
      <c r="Q85" s="70">
        <f t="shared" si="94"/>
        <v>207.49409454346898</v>
      </c>
      <c r="R85" s="70">
        <f t="shared" si="95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4"/>
        <v>5488</v>
      </c>
      <c r="E86" s="2">
        <f t="shared" si="85"/>
        <v>11169864</v>
      </c>
      <c r="F86" s="24">
        <f t="shared" si="75"/>
        <v>127.72270363951472</v>
      </c>
      <c r="G86" s="92">
        <f t="shared" si="91"/>
        <v>2.0329698214372372E-3</v>
      </c>
      <c r="H86" s="56">
        <f t="shared" si="92"/>
        <v>1</v>
      </c>
      <c r="I86" s="7">
        <f t="shared" si="86"/>
        <v>-11298807</v>
      </c>
      <c r="J86" s="2">
        <f t="shared" si="87"/>
        <v>0</v>
      </c>
      <c r="K86" s="34">
        <f t="shared" si="88"/>
        <v>11169864</v>
      </c>
      <c r="L86" s="7">
        <f t="shared" si="89"/>
        <v>-2133885</v>
      </c>
      <c r="M86" s="2">
        <f t="shared" si="83"/>
        <v>0</v>
      </c>
      <c r="N86" s="34">
        <f t="shared" si="90"/>
        <v>2108280</v>
      </c>
      <c r="P86" s="39">
        <f t="shared" si="93"/>
        <v>2.2547526163420037E-5</v>
      </c>
      <c r="Q86" s="38">
        <f t="shared" si="94"/>
        <v>255.61622046615997</v>
      </c>
      <c r="R86" s="38">
        <f t="shared" si="95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4"/>
        <v>5488</v>
      </c>
      <c r="E87" s="3">
        <f t="shared" si="85"/>
        <v>13768659</v>
      </c>
      <c r="F87" s="23">
        <f t="shared" si="75"/>
        <v>127.72270363951472</v>
      </c>
      <c r="G87" s="91">
        <f t="shared" si="91"/>
        <v>2.0329698214372372E-3</v>
      </c>
      <c r="H87" s="55">
        <f t="shared" si="92"/>
        <v>1</v>
      </c>
      <c r="I87" s="8">
        <f t="shared" si="86"/>
        <v>-13929165</v>
      </c>
      <c r="J87" s="3">
        <f t="shared" si="87"/>
        <v>0</v>
      </c>
      <c r="K87" s="37">
        <f t="shared" si="88"/>
        <v>13768659</v>
      </c>
      <c r="L87" s="8">
        <f t="shared" si="89"/>
        <v>-2630358</v>
      </c>
      <c r="M87" s="3">
        <f t="shared" si="83"/>
        <v>0</v>
      </c>
      <c r="N87" s="37">
        <f t="shared" si="90"/>
        <v>2598795</v>
      </c>
      <c r="P87" s="71">
        <f t="shared" si="93"/>
        <v>2.2547526163420037E-5</v>
      </c>
      <c r="Q87" s="70">
        <f t="shared" si="94"/>
        <v>314.9344844381443</v>
      </c>
      <c r="R87" s="70">
        <f t="shared" si="95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4"/>
        <v>5488</v>
      </c>
      <c r="E88" s="2">
        <f t="shared" si="85"/>
        <v>16972094</v>
      </c>
      <c r="F88" s="24">
        <f t="shared" si="75"/>
        <v>127.72270363951472</v>
      </c>
      <c r="G88" s="92">
        <f t="shared" si="91"/>
        <v>2.0329698214372372E-3</v>
      </c>
      <c r="H88" s="56">
        <f t="shared" si="92"/>
        <v>1</v>
      </c>
      <c r="I88" s="7">
        <f t="shared" si="86"/>
        <v>-17171505</v>
      </c>
      <c r="J88" s="2">
        <f t="shared" si="87"/>
        <v>0</v>
      </c>
      <c r="K88" s="34">
        <f t="shared" si="88"/>
        <v>16972094</v>
      </c>
      <c r="L88" s="7">
        <f t="shared" si="89"/>
        <v>-3242340</v>
      </c>
      <c r="M88" s="2">
        <f t="shared" si="83"/>
        <v>0</v>
      </c>
      <c r="N88" s="34">
        <f t="shared" si="90"/>
        <v>3203435</v>
      </c>
      <c r="P88" s="39">
        <f t="shared" si="93"/>
        <v>2.2547526163420037E-5</v>
      </c>
      <c r="Q88" s="38">
        <f t="shared" si="94"/>
        <v>388.05382415982473</v>
      </c>
      <c r="R88" s="38">
        <f t="shared" si="95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4"/>
        <v>5488</v>
      </c>
      <c r="E89" s="3">
        <f t="shared" si="85"/>
        <v>20920844</v>
      </c>
      <c r="F89" s="23">
        <f t="shared" si="75"/>
        <v>127.72270363951472</v>
      </c>
      <c r="G89" s="91">
        <f t="shared" si="91"/>
        <v>2.0329698214372372E-3</v>
      </c>
      <c r="H89" s="55">
        <f t="shared" si="92"/>
        <v>1</v>
      </c>
      <c r="I89" s="8">
        <f t="shared" si="86"/>
        <v>-21168212</v>
      </c>
      <c r="J89" s="3">
        <f t="shared" si="87"/>
        <v>0</v>
      </c>
      <c r="K89" s="37">
        <f t="shared" si="88"/>
        <v>20920844</v>
      </c>
      <c r="L89" s="8">
        <f t="shared" si="89"/>
        <v>-3996707</v>
      </c>
      <c r="M89" s="3">
        <f t="shared" ref="M89:M120" si="96">J89-J88</f>
        <v>0</v>
      </c>
      <c r="N89" s="37">
        <f t="shared" si="90"/>
        <v>3948750</v>
      </c>
      <c r="P89" s="71">
        <f t="shared" si="93"/>
        <v>2.2547526163420037E-5</v>
      </c>
      <c r="Q89" s="70">
        <f t="shared" si="94"/>
        <v>478.18519816342445</v>
      </c>
      <c r="R89" s="70">
        <f t="shared" si="95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4"/>
        <v>5488</v>
      </c>
      <c r="E90" s="2">
        <f t="shared" si="85"/>
        <v>25788316</v>
      </c>
      <c r="F90" s="24">
        <f t="shared" si="75"/>
        <v>127.72270363951472</v>
      </c>
      <c r="G90" s="92">
        <f t="shared" si="91"/>
        <v>2.0329698214372372E-3</v>
      </c>
      <c r="H90" s="56">
        <f t="shared" si="92"/>
        <v>1</v>
      </c>
      <c r="I90" s="7">
        <f t="shared" si="86"/>
        <v>-26094798</v>
      </c>
      <c r="J90" s="2">
        <f t="shared" si="87"/>
        <v>0</v>
      </c>
      <c r="K90" s="34">
        <f t="shared" si="88"/>
        <v>25788316</v>
      </c>
      <c r="L90" s="7">
        <f t="shared" si="89"/>
        <v>-4926586</v>
      </c>
      <c r="M90" s="2">
        <f t="shared" si="96"/>
        <v>0</v>
      </c>
      <c r="N90" s="34">
        <f t="shared" si="90"/>
        <v>4867472</v>
      </c>
      <c r="P90" s="39">
        <f t="shared" si="93"/>
        <v>2.2547526163420037E-5</v>
      </c>
      <c r="Q90" s="38">
        <f t="shared" si="94"/>
        <v>589.28665205700474</v>
      </c>
      <c r="R90" s="38">
        <f t="shared" si="95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7">D90+IF(M91&gt;0,M91,0)</f>
        <v>5488</v>
      </c>
      <c r="E91" s="3">
        <f t="shared" ref="E91:E122" si="98">E90+IF(N91&gt;0,N91,0)</f>
        <v>31788261</v>
      </c>
      <c r="F91" s="23">
        <f t="shared" si="75"/>
        <v>127.72270363951472</v>
      </c>
      <c r="G91" s="91">
        <f t="shared" si="91"/>
        <v>2.0329698214372372E-3</v>
      </c>
      <c r="H91" s="55">
        <f t="shared" si="92"/>
        <v>1</v>
      </c>
      <c r="I91" s="8">
        <f t="shared" ref="I91:I122" si="99">INT((Z$4*K91+I90)/(1+Y$4*J91))</f>
        <v>-32167611</v>
      </c>
      <c r="J91" s="3">
        <f t="shared" ref="J91:J122" si="100">S91</f>
        <v>0</v>
      </c>
      <c r="K91" s="37">
        <f t="shared" ref="K91:K122" si="101">INT((X$4*J91+K90)/(1+W$4+Z$4))</f>
        <v>31788261</v>
      </c>
      <c r="L91" s="8">
        <f t="shared" ref="L91:L122" si="102">I91-I90</f>
        <v>-6072813</v>
      </c>
      <c r="M91" s="3">
        <f t="shared" si="96"/>
        <v>0</v>
      </c>
      <c r="N91" s="37">
        <f t="shared" ref="N91:N122" si="103">K91-K90</f>
        <v>5999945</v>
      </c>
      <c r="P91" s="71">
        <f t="shared" si="93"/>
        <v>2.2547526163420037E-5</v>
      </c>
      <c r="Q91" s="70">
        <f t="shared" si="94"/>
        <v>726.23711727326122</v>
      </c>
      <c r="R91" s="70">
        <f t="shared" si="95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7"/>
        <v>5488</v>
      </c>
      <c r="E92" s="2">
        <f t="shared" si="98"/>
        <v>39184161</v>
      </c>
      <c r="F92" s="24">
        <f t="shared" si="75"/>
        <v>127.72270363951472</v>
      </c>
      <c r="G92" s="92">
        <f t="shared" si="91"/>
        <v>2.0329698214372372E-3</v>
      </c>
      <c r="H92" s="56">
        <f t="shared" si="92"/>
        <v>1</v>
      </c>
      <c r="I92" s="7">
        <f t="shared" si="99"/>
        <v>-39653332</v>
      </c>
      <c r="J92" s="2">
        <f t="shared" si="100"/>
        <v>0</v>
      </c>
      <c r="K92" s="34">
        <f t="shared" si="101"/>
        <v>39184161</v>
      </c>
      <c r="L92" s="7">
        <f t="shared" si="102"/>
        <v>-7485721</v>
      </c>
      <c r="M92" s="2">
        <f t="shared" si="96"/>
        <v>0</v>
      </c>
      <c r="N92" s="34">
        <f t="shared" si="103"/>
        <v>7395900</v>
      </c>
      <c r="P92" s="39">
        <f t="shared" si="93"/>
        <v>2.2547526163420037E-5</v>
      </c>
      <c r="Q92" s="38">
        <f t="shared" si="94"/>
        <v>895.05068387556207</v>
      </c>
      <c r="R92" s="38">
        <f t="shared" si="95"/>
        <v>0</v>
      </c>
      <c r="S92" s="12">
        <f t="shared" ref="S92:S155" si="104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7"/>
        <v>5488</v>
      </c>
      <c r="E93" s="3">
        <f t="shared" si="98"/>
        <v>48300801</v>
      </c>
      <c r="F93" s="23">
        <f t="shared" si="75"/>
        <v>127.72270363951472</v>
      </c>
      <c r="G93" s="91">
        <f t="shared" si="91"/>
        <v>2.0329698214372372E-3</v>
      </c>
      <c r="H93" s="55">
        <f t="shared" si="92"/>
        <v>1</v>
      </c>
      <c r="I93" s="8">
        <f t="shared" si="99"/>
        <v>-48880691</v>
      </c>
      <c r="J93" s="3">
        <f t="shared" si="100"/>
        <v>0</v>
      </c>
      <c r="K93" s="37">
        <f t="shared" si="101"/>
        <v>48300801</v>
      </c>
      <c r="L93" s="8">
        <f t="shared" si="102"/>
        <v>-9227359</v>
      </c>
      <c r="M93" s="3">
        <f t="shared" si="96"/>
        <v>0</v>
      </c>
      <c r="N93" s="37">
        <f t="shared" si="103"/>
        <v>9116640</v>
      </c>
      <c r="P93" s="71">
        <f t="shared" si="93"/>
        <v>2.2547526163420037E-5</v>
      </c>
      <c r="Q93" s="70">
        <f t="shared" si="94"/>
        <v>1103.1406215299307</v>
      </c>
      <c r="R93" s="70">
        <f t="shared" si="95"/>
        <v>0</v>
      </c>
      <c r="S93" s="11">
        <f t="shared" si="104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7"/>
        <v>5488</v>
      </c>
      <c r="E94" s="2">
        <f t="shared" si="98"/>
        <v>59538531</v>
      </c>
      <c r="F94" s="24">
        <f t="shared" si="75"/>
        <v>127.72270363951472</v>
      </c>
      <c r="G94" s="92">
        <f t="shared" si="91"/>
        <v>2.0329698214372372E-3</v>
      </c>
      <c r="H94" s="56">
        <f t="shared" si="92"/>
        <v>1</v>
      </c>
      <c r="I94" s="7">
        <f t="shared" si="99"/>
        <v>-60254900</v>
      </c>
      <c r="J94" s="2">
        <f t="shared" si="100"/>
        <v>0</v>
      </c>
      <c r="K94" s="34">
        <f t="shared" si="101"/>
        <v>59538531</v>
      </c>
      <c r="L94" s="7">
        <f t="shared" si="102"/>
        <v>-11374209</v>
      </c>
      <c r="M94" s="2">
        <f t="shared" si="96"/>
        <v>0</v>
      </c>
      <c r="N94" s="34">
        <f t="shared" si="103"/>
        <v>11237730</v>
      </c>
      <c r="P94" s="39">
        <f t="shared" si="93"/>
        <v>2.2547526163420037E-5</v>
      </c>
      <c r="Q94" s="38">
        <f t="shared" si="94"/>
        <v>1359.6450456304481</v>
      </c>
      <c r="R94" s="38">
        <f t="shared" si="95"/>
        <v>0</v>
      </c>
      <c r="S94" s="12">
        <f t="shared" si="104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7"/>
        <v>5488</v>
      </c>
      <c r="E95" s="3">
        <f t="shared" si="98"/>
        <v>73390847</v>
      </c>
      <c r="F95" s="23">
        <f t="shared" si="75"/>
        <v>127.72270363951472</v>
      </c>
      <c r="G95" s="91">
        <f t="shared" si="91"/>
        <v>2.0329698214372372E-3</v>
      </c>
      <c r="H95" s="55">
        <f t="shared" si="92"/>
        <v>1</v>
      </c>
      <c r="I95" s="8">
        <f t="shared" si="99"/>
        <v>-74275448</v>
      </c>
      <c r="J95" s="3">
        <f t="shared" si="100"/>
        <v>0</v>
      </c>
      <c r="K95" s="37">
        <f t="shared" si="101"/>
        <v>73390847</v>
      </c>
      <c r="L95" s="8">
        <f t="shared" si="102"/>
        <v>-14020548</v>
      </c>
      <c r="M95" s="3">
        <f t="shared" si="96"/>
        <v>0</v>
      </c>
      <c r="N95" s="37">
        <f t="shared" si="103"/>
        <v>13852316</v>
      </c>
      <c r="P95" s="71">
        <f t="shared" si="93"/>
        <v>2.2547526163420037E-5</v>
      </c>
      <c r="Q95" s="70">
        <f t="shared" si="94"/>
        <v>1675.8281410133218</v>
      </c>
      <c r="R95" s="70">
        <f t="shared" si="95"/>
        <v>0</v>
      </c>
      <c r="S95" s="11">
        <f t="shared" si="104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7"/>
        <v>5488</v>
      </c>
      <c r="E96" s="2">
        <f t="shared" si="98"/>
        <v>90466062</v>
      </c>
      <c r="F96" s="24">
        <f t="shared" si="75"/>
        <v>127.72270363951472</v>
      </c>
      <c r="G96" s="92">
        <f t="shared" si="91"/>
        <v>2.0329698214372372E-3</v>
      </c>
      <c r="H96" s="56">
        <f t="shared" si="92"/>
        <v>1</v>
      </c>
      <c r="I96" s="7">
        <f t="shared" si="99"/>
        <v>-91558036</v>
      </c>
      <c r="J96" s="2">
        <f t="shared" si="100"/>
        <v>0</v>
      </c>
      <c r="K96" s="34">
        <f t="shared" si="101"/>
        <v>90466062</v>
      </c>
      <c r="L96" s="7">
        <f t="shared" si="102"/>
        <v>-17282588</v>
      </c>
      <c r="M96" s="2">
        <f t="shared" si="96"/>
        <v>0</v>
      </c>
      <c r="N96" s="34">
        <f t="shared" si="103"/>
        <v>17075215</v>
      </c>
      <c r="P96" s="39">
        <f t="shared" si="93"/>
        <v>2.2547526163420037E-5</v>
      </c>
      <c r="Q96" s="38">
        <f t="shared" si="94"/>
        <v>2065.574829261594</v>
      </c>
      <c r="R96" s="38">
        <f t="shared" si="95"/>
        <v>0</v>
      </c>
      <c r="S96" s="12">
        <f t="shared" si="104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7"/>
        <v>5488</v>
      </c>
      <c r="E97" s="3">
        <f t="shared" si="98"/>
        <v>111514020</v>
      </c>
      <c r="F97" s="23">
        <f t="shared" si="75"/>
        <v>127.72270363951472</v>
      </c>
      <c r="G97" s="91">
        <f t="shared" si="91"/>
        <v>2.0329698214372372E-3</v>
      </c>
      <c r="H97" s="55">
        <f t="shared" si="92"/>
        <v>1</v>
      </c>
      <c r="I97" s="8">
        <f t="shared" si="99"/>
        <v>-112861615</v>
      </c>
      <c r="J97" s="3">
        <f t="shared" si="100"/>
        <v>0</v>
      </c>
      <c r="K97" s="37">
        <f t="shared" si="101"/>
        <v>111514020</v>
      </c>
      <c r="L97" s="8">
        <f t="shared" si="102"/>
        <v>-21303579</v>
      </c>
      <c r="M97" s="3">
        <f t="shared" si="96"/>
        <v>0</v>
      </c>
      <c r="N97" s="37">
        <f t="shared" si="103"/>
        <v>21047958</v>
      </c>
      <c r="P97" s="71">
        <f t="shared" si="93"/>
        <v>2.2547526163420037E-5</v>
      </c>
      <c r="Q97" s="70">
        <f t="shared" si="94"/>
        <v>2546.0005190396068</v>
      </c>
      <c r="R97" s="70">
        <f t="shared" si="95"/>
        <v>0</v>
      </c>
      <c r="S97" s="11">
        <f t="shared" si="104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7"/>
        <v>5488</v>
      </c>
      <c r="E98" s="2">
        <f t="shared" si="98"/>
        <v>137459025</v>
      </c>
      <c r="F98" s="24">
        <f t="shared" si="75"/>
        <v>127.72270363951472</v>
      </c>
      <c r="G98" s="92">
        <f t="shared" si="91"/>
        <v>2.0329698214372372E-3</v>
      </c>
      <c r="H98" s="56">
        <f t="shared" si="92"/>
        <v>1</v>
      </c>
      <c r="I98" s="7">
        <f t="shared" si="99"/>
        <v>-139121713</v>
      </c>
      <c r="J98" s="2">
        <f t="shared" si="100"/>
        <v>0</v>
      </c>
      <c r="K98" s="34">
        <f t="shared" si="101"/>
        <v>137459025</v>
      </c>
      <c r="L98" s="7">
        <f t="shared" si="102"/>
        <v>-26260098</v>
      </c>
      <c r="M98" s="2">
        <f t="shared" si="96"/>
        <v>0</v>
      </c>
      <c r="N98" s="34">
        <f t="shared" si="103"/>
        <v>25945005</v>
      </c>
      <c r="P98" s="39">
        <f t="shared" si="93"/>
        <v>2.2547526163420037E-5</v>
      </c>
      <c r="Q98" s="38">
        <f t="shared" si="94"/>
        <v>3138.2027174291848</v>
      </c>
      <c r="R98" s="38">
        <f t="shared" si="95"/>
        <v>0</v>
      </c>
      <c r="S98" s="12">
        <f t="shared" si="104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7"/>
        <v>5488</v>
      </c>
      <c r="E99" s="3">
        <f t="shared" si="98"/>
        <v>169440431</v>
      </c>
      <c r="F99" s="23">
        <f t="shared" si="75"/>
        <v>127.72270363951472</v>
      </c>
      <c r="G99" s="91">
        <f t="shared" si="91"/>
        <v>2.0329698214372372E-3</v>
      </c>
      <c r="H99" s="55">
        <f t="shared" si="92"/>
        <v>1</v>
      </c>
      <c r="I99" s="8">
        <f t="shared" si="99"/>
        <v>-171491522</v>
      </c>
      <c r="J99" s="3">
        <f t="shared" si="100"/>
        <v>0</v>
      </c>
      <c r="K99" s="37">
        <f t="shared" si="101"/>
        <v>169440431</v>
      </c>
      <c r="L99" s="8">
        <f t="shared" si="102"/>
        <v>-32369809</v>
      </c>
      <c r="M99" s="3">
        <f t="shared" si="96"/>
        <v>0</v>
      </c>
      <c r="N99" s="37">
        <f t="shared" si="103"/>
        <v>31981406</v>
      </c>
      <c r="P99" s="71">
        <f t="shared" si="93"/>
        <v>2.2547526163420037E-5</v>
      </c>
      <c r="Q99" s="70">
        <f t="shared" si="94"/>
        <v>3868.1874722166831</v>
      </c>
      <c r="R99" s="70">
        <f t="shared" si="95"/>
        <v>0</v>
      </c>
      <c r="S99" s="11">
        <f t="shared" si="104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7"/>
        <v>5488</v>
      </c>
      <c r="E100" s="2">
        <f t="shared" si="98"/>
        <v>208862675</v>
      </c>
      <c r="F100" s="24">
        <f t="shared" ref="F100:F163" si="105">D100*(F$34/D$34)</f>
        <v>127.72270363951472</v>
      </c>
      <c r="G100" s="92">
        <f t="shared" ref="G100:G131" si="106">D100/U$3</f>
        <v>2.0329698214372372E-3</v>
      </c>
      <c r="H100" s="56">
        <f t="shared" si="92"/>
        <v>1</v>
      </c>
      <c r="I100" s="7">
        <f t="shared" si="99"/>
        <v>-211392535</v>
      </c>
      <c r="J100" s="2">
        <f t="shared" si="100"/>
        <v>0</v>
      </c>
      <c r="K100" s="34">
        <f t="shared" si="101"/>
        <v>208862675</v>
      </c>
      <c r="L100" s="7">
        <f t="shared" si="102"/>
        <v>-39901013</v>
      </c>
      <c r="M100" s="2">
        <f t="shared" si="96"/>
        <v>0</v>
      </c>
      <c r="N100" s="34">
        <f t="shared" si="103"/>
        <v>39422244</v>
      </c>
      <c r="P100" s="39">
        <f t="shared" si="93"/>
        <v>2.2547526163420037E-5</v>
      </c>
      <c r="Q100" s="38">
        <f t="shared" si="94"/>
        <v>4768.0114973254404</v>
      </c>
      <c r="R100" s="38">
        <f t="shared" si="95"/>
        <v>0</v>
      </c>
      <c r="S100" s="12">
        <f t="shared" si="104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7"/>
        <v>5488</v>
      </c>
      <c r="E101" s="3">
        <f t="shared" si="98"/>
        <v>257456952</v>
      </c>
      <c r="F101" s="23">
        <f t="shared" si="105"/>
        <v>127.72270363951472</v>
      </c>
      <c r="G101" s="91">
        <f t="shared" si="106"/>
        <v>2.0329698214372372E-3</v>
      </c>
      <c r="H101" s="55">
        <f t="shared" si="92"/>
        <v>1</v>
      </c>
      <c r="I101" s="8">
        <f t="shared" si="99"/>
        <v>-260576972</v>
      </c>
      <c r="J101" s="3">
        <f t="shared" si="100"/>
        <v>0</v>
      </c>
      <c r="K101" s="37">
        <f t="shared" si="101"/>
        <v>257456952</v>
      </c>
      <c r="L101" s="8">
        <f t="shared" si="102"/>
        <v>-49184437</v>
      </c>
      <c r="M101" s="3">
        <f t="shared" si="96"/>
        <v>0</v>
      </c>
      <c r="N101" s="37">
        <f t="shared" si="103"/>
        <v>48594277</v>
      </c>
      <c r="P101" s="71">
        <f t="shared" si="93"/>
        <v>2.2547526163420037E-5</v>
      </c>
      <c r="Q101" s="70">
        <f t="shared" si="94"/>
        <v>5877.1898118363506</v>
      </c>
      <c r="R101" s="70">
        <f t="shared" si="95"/>
        <v>0</v>
      </c>
      <c r="S101" s="11">
        <f t="shared" si="104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7"/>
        <v>5488</v>
      </c>
      <c r="E102" s="2">
        <f t="shared" si="98"/>
        <v>317357241</v>
      </c>
      <c r="F102" s="24">
        <f t="shared" si="105"/>
        <v>127.72270363951472</v>
      </c>
      <c r="G102" s="92">
        <f t="shared" si="106"/>
        <v>2.0329698214372372E-3</v>
      </c>
      <c r="H102" s="56">
        <f t="shared" si="92"/>
        <v>1</v>
      </c>
      <c r="I102" s="7">
        <f t="shared" si="99"/>
        <v>-321204728</v>
      </c>
      <c r="J102" s="2">
        <f t="shared" si="100"/>
        <v>0</v>
      </c>
      <c r="K102" s="34">
        <f t="shared" si="101"/>
        <v>317357241</v>
      </c>
      <c r="L102" s="7">
        <f t="shared" si="102"/>
        <v>-60627756</v>
      </c>
      <c r="M102" s="2">
        <f t="shared" si="96"/>
        <v>0</v>
      </c>
      <c r="N102" s="34">
        <f t="shared" si="103"/>
        <v>59900289</v>
      </c>
      <c r="P102" s="39">
        <f t="shared" si="93"/>
        <v>2.2547526163420037E-5</v>
      </c>
      <c r="Q102" s="38">
        <f t="shared" si="94"/>
        <v>7244.4310631259768</v>
      </c>
      <c r="R102" s="38">
        <f t="shared" si="95"/>
        <v>0</v>
      </c>
      <c r="S102" s="12">
        <f t="shared" si="104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7"/>
        <v>5488</v>
      </c>
      <c r="E103" s="3">
        <f t="shared" si="98"/>
        <v>391194013</v>
      </c>
      <c r="F103" s="23">
        <f t="shared" si="105"/>
        <v>127.72270363951472</v>
      </c>
      <c r="G103" s="91">
        <f t="shared" si="106"/>
        <v>2.0329698214372372E-3</v>
      </c>
      <c r="H103" s="55">
        <f t="shared" si="92"/>
        <v>1</v>
      </c>
      <c r="I103" s="8">
        <f t="shared" si="99"/>
        <v>-395938221</v>
      </c>
      <c r="J103" s="3">
        <f t="shared" si="100"/>
        <v>0</v>
      </c>
      <c r="K103" s="37">
        <f t="shared" si="101"/>
        <v>391194013</v>
      </c>
      <c r="L103" s="8">
        <f t="shared" si="102"/>
        <v>-74733493</v>
      </c>
      <c r="M103" s="3">
        <f t="shared" si="96"/>
        <v>0</v>
      </c>
      <c r="N103" s="37">
        <f t="shared" si="103"/>
        <v>73836772</v>
      </c>
      <c r="P103" s="71">
        <f t="shared" si="93"/>
        <v>2.2547526163420037E-5</v>
      </c>
      <c r="Q103" s="70">
        <f t="shared" si="94"/>
        <v>8929.7765534341252</v>
      </c>
      <c r="R103" s="70">
        <f t="shared" si="95"/>
        <v>0</v>
      </c>
      <c r="S103" s="11">
        <f t="shared" si="104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7"/>
        <v>5488</v>
      </c>
      <c r="E104" s="2">
        <f t="shared" si="98"/>
        <v>482209750</v>
      </c>
      <c r="F104" s="24">
        <f t="shared" si="105"/>
        <v>127.72270363951472</v>
      </c>
      <c r="G104" s="92">
        <f t="shared" si="106"/>
        <v>2.0329698214372372E-3</v>
      </c>
      <c r="H104" s="56">
        <f t="shared" ref="H104:H135" si="107">D104/D103</f>
        <v>1</v>
      </c>
      <c r="I104" s="7">
        <f t="shared" si="99"/>
        <v>-488059311</v>
      </c>
      <c r="J104" s="2">
        <f t="shared" si="100"/>
        <v>0</v>
      </c>
      <c r="K104" s="34">
        <f t="shared" si="101"/>
        <v>482209750</v>
      </c>
      <c r="L104" s="7">
        <f t="shared" si="102"/>
        <v>-92121090</v>
      </c>
      <c r="M104" s="2">
        <f t="shared" si="96"/>
        <v>0</v>
      </c>
      <c r="N104" s="34">
        <f t="shared" si="103"/>
        <v>91015737</v>
      </c>
      <c r="P104" s="39">
        <f t="shared" si="93"/>
        <v>2.2547526163420037E-5</v>
      </c>
      <c r="Q104" s="38">
        <f t="shared" si="94"/>
        <v>11007.23683800077</v>
      </c>
      <c r="R104" s="38">
        <f t="shared" si="95"/>
        <v>0</v>
      </c>
      <c r="S104" s="12">
        <f t="shared" si="104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7"/>
        <v>5488</v>
      </c>
      <c r="E105" s="3">
        <f t="shared" si="98"/>
        <v>594401334</v>
      </c>
      <c r="F105" s="23">
        <f t="shared" si="105"/>
        <v>127.72270363951472</v>
      </c>
      <c r="G105" s="91">
        <f t="shared" si="106"/>
        <v>2.0329698214372372E-3</v>
      </c>
      <c r="H105" s="55">
        <f t="shared" si="107"/>
        <v>1</v>
      </c>
      <c r="I105" s="8">
        <f t="shared" si="99"/>
        <v>-601613421</v>
      </c>
      <c r="J105" s="3">
        <f t="shared" si="100"/>
        <v>0</v>
      </c>
      <c r="K105" s="37">
        <f t="shared" si="101"/>
        <v>594401334</v>
      </c>
      <c r="L105" s="8">
        <f t="shared" si="102"/>
        <v>-113554110</v>
      </c>
      <c r="M105" s="3">
        <f t="shared" si="96"/>
        <v>0</v>
      </c>
      <c r="N105" s="37">
        <f t="shared" si="103"/>
        <v>112191584</v>
      </c>
      <c r="P105" s="71">
        <f t="shared" si="93"/>
        <v>2.2547526163420037E-5</v>
      </c>
      <c r="Q105" s="70">
        <f t="shared" si="94"/>
        <v>13568.041884007691</v>
      </c>
      <c r="R105" s="70">
        <f t="shared" si="95"/>
        <v>0</v>
      </c>
      <c r="S105" s="11">
        <f t="shared" si="104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7"/>
        <v>5488</v>
      </c>
      <c r="E106" s="2">
        <f t="shared" si="98"/>
        <v>732695567</v>
      </c>
      <c r="F106" s="24">
        <f t="shared" si="105"/>
        <v>127.72270363951472</v>
      </c>
      <c r="G106" s="92">
        <f t="shared" si="106"/>
        <v>2.0329698214372372E-3</v>
      </c>
      <c r="H106" s="56">
        <f t="shared" si="107"/>
        <v>1</v>
      </c>
      <c r="I106" s="7">
        <f t="shared" si="99"/>
        <v>-741587186</v>
      </c>
      <c r="J106" s="2">
        <f t="shared" si="100"/>
        <v>0</v>
      </c>
      <c r="K106" s="34">
        <f t="shared" si="101"/>
        <v>732695567</v>
      </c>
      <c r="L106" s="7">
        <f t="shared" si="102"/>
        <v>-139973765</v>
      </c>
      <c r="M106" s="2">
        <f t="shared" si="96"/>
        <v>0</v>
      </c>
      <c r="N106" s="34">
        <f t="shared" si="103"/>
        <v>138294233</v>
      </c>
      <c r="P106" s="39">
        <f t="shared" si="93"/>
        <v>2.2547526163420037E-5</v>
      </c>
      <c r="Q106" s="38">
        <f t="shared" si="94"/>
        <v>16724.647367734946</v>
      </c>
      <c r="R106" s="38">
        <f t="shared" si="95"/>
        <v>0</v>
      </c>
      <c r="S106" s="12">
        <f t="shared" si="104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7"/>
        <v>5488</v>
      </c>
      <c r="E107" s="3">
        <f t="shared" si="98"/>
        <v>903165526</v>
      </c>
      <c r="F107" s="23">
        <f t="shared" si="105"/>
        <v>127.72270363951472</v>
      </c>
      <c r="G107" s="91">
        <f t="shared" si="106"/>
        <v>2.0329698214372372E-3</v>
      </c>
      <c r="H107" s="55">
        <f t="shared" si="107"/>
        <v>1</v>
      </c>
      <c r="I107" s="8">
        <f t="shared" si="99"/>
        <v>-914127440</v>
      </c>
      <c r="J107" s="3">
        <f t="shared" si="100"/>
        <v>0</v>
      </c>
      <c r="K107" s="37">
        <f t="shared" si="101"/>
        <v>903165526</v>
      </c>
      <c r="L107" s="8">
        <f t="shared" si="102"/>
        <v>-172540254</v>
      </c>
      <c r="M107" s="3">
        <f t="shared" si="96"/>
        <v>0</v>
      </c>
      <c r="N107" s="37">
        <f t="shared" si="103"/>
        <v>170469959</v>
      </c>
      <c r="P107" s="71">
        <f t="shared" si="93"/>
        <v>2.2547526163420037E-5</v>
      </c>
      <c r="Q107" s="70">
        <f t="shared" si="94"/>
        <v>20615.673019571037</v>
      </c>
      <c r="R107" s="70">
        <f t="shared" si="95"/>
        <v>0</v>
      </c>
      <c r="S107" s="11">
        <f t="shared" si="104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7"/>
        <v>5488</v>
      </c>
      <c r="E108" s="2">
        <f t="shared" si="98"/>
        <v>1113297261</v>
      </c>
      <c r="F108" s="24">
        <f t="shared" si="105"/>
        <v>127.72270363951472</v>
      </c>
      <c r="G108" s="92">
        <f t="shared" si="106"/>
        <v>2.0329698214372372E-3</v>
      </c>
      <c r="H108" s="56">
        <f t="shared" si="107"/>
        <v>1</v>
      </c>
      <c r="I108" s="7">
        <f t="shared" si="99"/>
        <v>-1126811147</v>
      </c>
      <c r="J108" s="2">
        <f t="shared" si="100"/>
        <v>0</v>
      </c>
      <c r="K108" s="34">
        <f t="shared" si="101"/>
        <v>1113297261</v>
      </c>
      <c r="L108" s="7">
        <f t="shared" si="102"/>
        <v>-212683707</v>
      </c>
      <c r="M108" s="2">
        <f t="shared" si="96"/>
        <v>0</v>
      </c>
      <c r="N108" s="34">
        <f t="shared" si="103"/>
        <v>210131735</v>
      </c>
      <c r="P108" s="39">
        <f t="shared" si="93"/>
        <v>2.2547526163420037E-5</v>
      </c>
      <c r="Q108" s="38">
        <f t="shared" si="94"/>
        <v>25411.990055946731</v>
      </c>
      <c r="R108" s="38">
        <f t="shared" si="95"/>
        <v>0</v>
      </c>
      <c r="S108" s="12">
        <f t="shared" si="104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7"/>
        <v>5488</v>
      </c>
      <c r="E109" s="3">
        <f t="shared" si="98"/>
        <v>1372318535</v>
      </c>
      <c r="F109" s="23">
        <f t="shared" si="105"/>
        <v>127.72270363951472</v>
      </c>
      <c r="G109" s="91">
        <f t="shared" si="106"/>
        <v>2.0329698214372372E-3</v>
      </c>
      <c r="H109" s="55">
        <f t="shared" si="107"/>
        <v>1</v>
      </c>
      <c r="I109" s="8">
        <f t="shared" si="99"/>
        <v>-1388978138</v>
      </c>
      <c r="J109" s="3">
        <f t="shared" si="100"/>
        <v>0</v>
      </c>
      <c r="K109" s="37">
        <f t="shared" si="101"/>
        <v>1372318535</v>
      </c>
      <c r="L109" s="8">
        <f t="shared" si="102"/>
        <v>-262166991</v>
      </c>
      <c r="M109" s="3">
        <f t="shared" si="96"/>
        <v>0</v>
      </c>
      <c r="N109" s="37">
        <f t="shared" si="103"/>
        <v>259021274</v>
      </c>
      <c r="P109" s="71">
        <f t="shared" si="93"/>
        <v>2.2547526163420037E-5</v>
      </c>
      <c r="Q109" s="70">
        <f t="shared" si="94"/>
        <v>31324.224819846106</v>
      </c>
      <c r="R109" s="70">
        <f t="shared" si="95"/>
        <v>0</v>
      </c>
      <c r="S109" s="11">
        <f t="shared" si="104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7"/>
        <v>5488</v>
      </c>
      <c r="E110" s="2">
        <f t="shared" si="98"/>
        <v>1691604055</v>
      </c>
      <c r="F110" s="24">
        <f t="shared" si="105"/>
        <v>127.72270363951472</v>
      </c>
      <c r="G110" s="92">
        <f t="shared" si="106"/>
        <v>2.0329698214372372E-3</v>
      </c>
      <c r="H110" s="56">
        <f t="shared" si="107"/>
        <v>1</v>
      </c>
      <c r="I110" s="7">
        <f t="shared" si="99"/>
        <v>-1712141261</v>
      </c>
      <c r="J110" s="2">
        <f t="shared" si="100"/>
        <v>0</v>
      </c>
      <c r="K110" s="34">
        <f t="shared" si="101"/>
        <v>1691604055</v>
      </c>
      <c r="L110" s="7">
        <f t="shared" si="102"/>
        <v>-323163123</v>
      </c>
      <c r="M110" s="2">
        <f t="shared" si="96"/>
        <v>0</v>
      </c>
      <c r="N110" s="34">
        <f t="shared" si="103"/>
        <v>319285520</v>
      </c>
      <c r="P110" s="39">
        <f t="shared" si="93"/>
        <v>2.2547526163420037E-5</v>
      </c>
      <c r="Q110" s="38">
        <f t="shared" si="94"/>
        <v>38612.008262967182</v>
      </c>
      <c r="R110" s="38">
        <f t="shared" si="95"/>
        <v>0</v>
      </c>
      <c r="S110" s="12">
        <f t="shared" si="104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7"/>
        <v>5488</v>
      </c>
      <c r="E111" s="3">
        <f t="shared" si="98"/>
        <v>2085174984</v>
      </c>
      <c r="F111" s="23">
        <f t="shared" si="105"/>
        <v>127.72270363951472</v>
      </c>
      <c r="G111" s="91">
        <f t="shared" si="106"/>
        <v>2.0329698214372372E-3</v>
      </c>
      <c r="H111" s="55">
        <f t="shared" si="107"/>
        <v>1</v>
      </c>
      <c r="I111" s="8">
        <f t="shared" si="99"/>
        <v>-2110491962</v>
      </c>
      <c r="J111" s="3">
        <f t="shared" si="100"/>
        <v>0</v>
      </c>
      <c r="K111" s="37">
        <f t="shared" si="101"/>
        <v>2085174984</v>
      </c>
      <c r="L111" s="8">
        <f t="shared" si="102"/>
        <v>-398350701</v>
      </c>
      <c r="M111" s="3">
        <f t="shared" si="96"/>
        <v>0</v>
      </c>
      <c r="N111" s="37">
        <f t="shared" si="103"/>
        <v>393570929</v>
      </c>
      <c r="P111" s="71">
        <f t="shared" si="93"/>
        <v>2.2547526163420037E-5</v>
      </c>
      <c r="Q111" s="70">
        <f t="shared" si="94"/>
        <v>47595.377410266374</v>
      </c>
      <c r="R111" s="70">
        <f t="shared" si="95"/>
        <v>0</v>
      </c>
      <c r="S111" s="11">
        <f t="shared" si="104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7"/>
        <v>5488</v>
      </c>
      <c r="E112" s="2">
        <f t="shared" si="98"/>
        <v>2570314668</v>
      </c>
      <c r="F112" s="24">
        <f t="shared" si="105"/>
        <v>127.72270363951472</v>
      </c>
      <c r="G112" s="92">
        <f t="shared" si="106"/>
        <v>2.0329698214372372E-3</v>
      </c>
      <c r="H112" s="56">
        <f t="shared" si="107"/>
        <v>1</v>
      </c>
      <c r="I112" s="7">
        <f t="shared" si="99"/>
        <v>-2601523485</v>
      </c>
      <c r="J112" s="2">
        <f t="shared" si="100"/>
        <v>0</v>
      </c>
      <c r="K112" s="34">
        <f t="shared" si="101"/>
        <v>2570314668</v>
      </c>
      <c r="L112" s="7">
        <f t="shared" si="102"/>
        <v>-491031523</v>
      </c>
      <c r="M112" s="2">
        <f t="shared" si="96"/>
        <v>0</v>
      </c>
      <c r="N112" s="34">
        <f t="shared" si="103"/>
        <v>485139684</v>
      </c>
      <c r="P112" s="39">
        <f t="shared" si="93"/>
        <v>2.2547526163420037E-5</v>
      </c>
      <c r="Q112" s="38">
        <f t="shared" si="94"/>
        <v>58668.82961306315</v>
      </c>
      <c r="R112" s="38">
        <f t="shared" si="95"/>
        <v>0</v>
      </c>
      <c r="S112" s="12">
        <f t="shared" si="104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7"/>
        <v>5488</v>
      </c>
      <c r="E113" s="3">
        <f t="shared" si="98"/>
        <v>3168327619</v>
      </c>
      <c r="F113" s="23">
        <f t="shared" si="105"/>
        <v>127.72270363951472</v>
      </c>
      <c r="G113" s="91">
        <f t="shared" si="106"/>
        <v>2.0329698214372372E-3</v>
      </c>
      <c r="H113" s="55">
        <f t="shared" si="107"/>
        <v>1</v>
      </c>
      <c r="I113" s="8">
        <f t="shared" si="99"/>
        <v>-3206799079</v>
      </c>
      <c r="J113" s="3">
        <f t="shared" si="100"/>
        <v>0</v>
      </c>
      <c r="K113" s="37">
        <f t="shared" si="101"/>
        <v>3168327619</v>
      </c>
      <c r="L113" s="8">
        <f t="shared" si="102"/>
        <v>-605275594</v>
      </c>
      <c r="M113" s="3">
        <f t="shared" si="96"/>
        <v>0</v>
      </c>
      <c r="N113" s="37">
        <f t="shared" si="103"/>
        <v>598012951</v>
      </c>
      <c r="P113" s="71">
        <f t="shared" ref="P113:P144" si="108">Y$4*((1+W$4-X$4)*(1+W$4+Z$4)-X$4)</f>
        <v>2.2547526163420037E-5</v>
      </c>
      <c r="Q113" s="70">
        <f t="shared" ref="Q113:Q144" si="109">(1+W$4-X$4)*(1+W$4+Z$4)-Y$4*((Z$4*K112)+((I112+J112)*(1+W$4+Z$4)))</f>
        <v>72318.646443223275</v>
      </c>
      <c r="R113" s="70">
        <f t="shared" ref="R113:R144" si="110">-J112*(1+W$4+Z$4)</f>
        <v>0</v>
      </c>
      <c r="S113" s="11">
        <f t="shared" si="104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7"/>
        <v>5488</v>
      </c>
      <c r="E114" s="2">
        <f t="shared" si="98"/>
        <v>3905475087</v>
      </c>
      <c r="F114" s="24">
        <f t="shared" si="105"/>
        <v>127.72270363951472</v>
      </c>
      <c r="G114" s="92">
        <f t="shared" si="106"/>
        <v>2.0329698214372372E-3</v>
      </c>
      <c r="H114" s="56">
        <f t="shared" si="107"/>
        <v>1</v>
      </c>
      <c r="I114" s="7">
        <f t="shared" si="99"/>
        <v>-3952898926</v>
      </c>
      <c r="J114" s="2">
        <f t="shared" si="100"/>
        <v>0</v>
      </c>
      <c r="K114" s="34">
        <f t="shared" si="101"/>
        <v>3905475087</v>
      </c>
      <c r="L114" s="7">
        <f t="shared" si="102"/>
        <v>-746099847</v>
      </c>
      <c r="M114" s="2">
        <f t="shared" si="96"/>
        <v>0</v>
      </c>
      <c r="N114" s="34">
        <f t="shared" si="103"/>
        <v>737147468</v>
      </c>
      <c r="P114" s="39">
        <f t="shared" si="108"/>
        <v>2.2547526163420037E-5</v>
      </c>
      <c r="Q114" s="38">
        <f t="shared" si="109"/>
        <v>89144.248469303857</v>
      </c>
      <c r="R114" s="38">
        <f t="shared" si="110"/>
        <v>0</v>
      </c>
      <c r="S114" s="12">
        <f t="shared" si="104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7"/>
        <v>5488</v>
      </c>
      <c r="E115" s="3">
        <f t="shared" si="98"/>
        <v>4814128300</v>
      </c>
      <c r="F115" s="23">
        <f t="shared" si="105"/>
        <v>127.72270363951472</v>
      </c>
      <c r="G115" s="91">
        <f t="shared" si="106"/>
        <v>2.0329698214372372E-3</v>
      </c>
      <c r="H115" s="55">
        <f t="shared" si="107"/>
        <v>1</v>
      </c>
      <c r="I115" s="8">
        <f t="shared" si="99"/>
        <v>-4872587391</v>
      </c>
      <c r="J115" s="3">
        <f t="shared" si="100"/>
        <v>0</v>
      </c>
      <c r="K115" s="37">
        <f t="shared" si="101"/>
        <v>4814128300</v>
      </c>
      <c r="L115" s="8">
        <f t="shared" si="102"/>
        <v>-919688465</v>
      </c>
      <c r="M115" s="3">
        <f t="shared" si="96"/>
        <v>0</v>
      </c>
      <c r="N115" s="37">
        <f t="shared" si="103"/>
        <v>908653213</v>
      </c>
      <c r="P115" s="71">
        <f t="shared" si="108"/>
        <v>2.2547526163420037E-5</v>
      </c>
      <c r="Q115" s="70">
        <f t="shared" si="109"/>
        <v>109884.51822980915</v>
      </c>
      <c r="R115" s="70">
        <f t="shared" si="110"/>
        <v>0</v>
      </c>
      <c r="S115" s="11">
        <f t="shared" si="104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7"/>
        <v>5488</v>
      </c>
      <c r="E116" s="2">
        <f t="shared" si="98"/>
        <v>5934190021</v>
      </c>
      <c r="F116" s="24">
        <f t="shared" si="105"/>
        <v>127.72270363951472</v>
      </c>
      <c r="G116" s="92">
        <f t="shared" si="106"/>
        <v>2.0329698214372372E-3</v>
      </c>
      <c r="H116" s="56">
        <f t="shared" si="107"/>
        <v>1</v>
      </c>
      <c r="I116" s="7">
        <f t="shared" si="99"/>
        <v>-6006251841</v>
      </c>
      <c r="J116" s="2">
        <f t="shared" si="100"/>
        <v>0</v>
      </c>
      <c r="K116" s="34">
        <f t="shared" si="101"/>
        <v>5934190021</v>
      </c>
      <c r="L116" s="7">
        <f t="shared" si="102"/>
        <v>-1133664450</v>
      </c>
      <c r="M116" s="2">
        <f t="shared" si="96"/>
        <v>0</v>
      </c>
      <c r="N116" s="34">
        <f t="shared" si="103"/>
        <v>1120061721</v>
      </c>
      <c r="P116" s="39">
        <f t="shared" si="108"/>
        <v>2.2547526163420037E-5</v>
      </c>
      <c r="Q116" s="38">
        <f t="shared" si="109"/>
        <v>135450.24771727843</v>
      </c>
      <c r="R116" s="38">
        <f t="shared" si="110"/>
        <v>0</v>
      </c>
      <c r="S116" s="12">
        <f t="shared" si="104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7"/>
        <v>5488</v>
      </c>
      <c r="E117" s="3">
        <f t="shared" si="98"/>
        <v>7314846845</v>
      </c>
      <c r="F117" s="23">
        <f t="shared" si="105"/>
        <v>127.72270363951472</v>
      </c>
      <c r="G117" s="91">
        <f t="shared" si="106"/>
        <v>2.0329698214372372E-3</v>
      </c>
      <c r="H117" s="55">
        <f t="shared" si="107"/>
        <v>1</v>
      </c>
      <c r="I117" s="8">
        <f t="shared" si="99"/>
        <v>-7403676223</v>
      </c>
      <c r="J117" s="3">
        <f t="shared" si="100"/>
        <v>0</v>
      </c>
      <c r="K117" s="37">
        <f t="shared" si="101"/>
        <v>7314846845</v>
      </c>
      <c r="L117" s="8">
        <f t="shared" si="102"/>
        <v>-1397424382</v>
      </c>
      <c r="M117" s="3">
        <f t="shared" si="96"/>
        <v>0</v>
      </c>
      <c r="N117" s="37">
        <f t="shared" si="103"/>
        <v>1380656824</v>
      </c>
      <c r="P117" s="71">
        <f t="shared" si="108"/>
        <v>2.2547526163420037E-5</v>
      </c>
      <c r="Q117" s="70">
        <f t="shared" si="109"/>
        <v>166964.13503989199</v>
      </c>
      <c r="R117" s="70">
        <f t="shared" si="110"/>
        <v>0</v>
      </c>
      <c r="S117" s="11">
        <f t="shared" si="104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7"/>
        <v>5488</v>
      </c>
      <c r="E118" s="2">
        <f t="shared" si="98"/>
        <v>9016729188</v>
      </c>
      <c r="F118" s="24">
        <f t="shared" si="105"/>
        <v>127.72270363951472</v>
      </c>
      <c r="G118" s="92">
        <f t="shared" si="106"/>
        <v>2.0329698214372372E-3</v>
      </c>
      <c r="H118" s="56">
        <f t="shared" si="107"/>
        <v>1</v>
      </c>
      <c r="I118" s="7">
        <f t="shared" si="99"/>
        <v>-9126227287</v>
      </c>
      <c r="J118" s="2">
        <f t="shared" si="100"/>
        <v>0</v>
      </c>
      <c r="K118" s="34">
        <f t="shared" si="101"/>
        <v>9016729188</v>
      </c>
      <c r="L118" s="7">
        <f t="shared" si="102"/>
        <v>-1722551064</v>
      </c>
      <c r="M118" s="2">
        <f t="shared" si="96"/>
        <v>0</v>
      </c>
      <c r="N118" s="34">
        <f t="shared" si="103"/>
        <v>1701882343</v>
      </c>
      <c r="P118" s="39">
        <f t="shared" si="108"/>
        <v>2.2547526163420037E-5</v>
      </c>
      <c r="Q118" s="38">
        <f t="shared" si="109"/>
        <v>205810.08678530963</v>
      </c>
      <c r="R118" s="38">
        <f t="shared" si="110"/>
        <v>0</v>
      </c>
      <c r="S118" s="12">
        <f t="shared" si="104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7"/>
        <v>5488</v>
      </c>
      <c r="E119" s="3">
        <f t="shared" si="98"/>
        <v>11114573821</v>
      </c>
      <c r="F119" s="23">
        <f t="shared" si="105"/>
        <v>127.72270363951472</v>
      </c>
      <c r="G119" s="91">
        <f t="shared" si="106"/>
        <v>2.0329698214372372E-3</v>
      </c>
      <c r="H119" s="55">
        <f t="shared" si="107"/>
        <v>1</v>
      </c>
      <c r="I119" s="8">
        <f t="shared" si="99"/>
        <v>-11249549454</v>
      </c>
      <c r="J119" s="3">
        <f t="shared" si="100"/>
        <v>0</v>
      </c>
      <c r="K119" s="37">
        <f t="shared" si="101"/>
        <v>11114573821</v>
      </c>
      <c r="L119" s="8">
        <f t="shared" si="102"/>
        <v>-2123322167</v>
      </c>
      <c r="M119" s="3">
        <f t="shared" si="96"/>
        <v>0</v>
      </c>
      <c r="N119" s="37">
        <f t="shared" si="103"/>
        <v>2097844633</v>
      </c>
      <c r="P119" s="71">
        <f t="shared" si="108"/>
        <v>2.2547526163420037E-5</v>
      </c>
      <c r="Q119" s="70">
        <f t="shared" si="109"/>
        <v>253693.99118411107</v>
      </c>
      <c r="R119" s="70">
        <f t="shared" si="110"/>
        <v>0</v>
      </c>
      <c r="S119" s="11">
        <f t="shared" si="104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7"/>
        <v>5488</v>
      </c>
      <c r="E120" s="2">
        <f t="shared" si="98"/>
        <v>13700505876</v>
      </c>
      <c r="F120" s="24">
        <f t="shared" si="105"/>
        <v>127.72270363951472</v>
      </c>
      <c r="G120" s="92">
        <f t="shared" si="106"/>
        <v>2.0329698214372372E-3</v>
      </c>
      <c r="H120" s="56">
        <f t="shared" si="107"/>
        <v>1</v>
      </c>
      <c r="I120" s="7">
        <f t="shared" si="99"/>
        <v>-13866886681</v>
      </c>
      <c r="J120" s="2">
        <f t="shared" si="100"/>
        <v>0</v>
      </c>
      <c r="K120" s="34">
        <f t="shared" si="101"/>
        <v>13700505876</v>
      </c>
      <c r="L120" s="7">
        <f t="shared" si="102"/>
        <v>-2617337227</v>
      </c>
      <c r="M120" s="2">
        <f t="shared" si="96"/>
        <v>0</v>
      </c>
      <c r="N120" s="34">
        <f t="shared" si="103"/>
        <v>2585932055</v>
      </c>
      <c r="P120" s="39">
        <f t="shared" si="108"/>
        <v>2.2547526163420037E-5</v>
      </c>
      <c r="Q120" s="38">
        <f t="shared" si="109"/>
        <v>312718.63073079078</v>
      </c>
      <c r="R120" s="38">
        <f t="shared" si="110"/>
        <v>0</v>
      </c>
      <c r="S120" s="12">
        <f t="shared" si="104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7"/>
        <v>5488</v>
      </c>
      <c r="E121" s="3">
        <f t="shared" si="98"/>
        <v>16888084445</v>
      </c>
      <c r="F121" s="23">
        <f t="shared" si="105"/>
        <v>127.72270363951472</v>
      </c>
      <c r="G121" s="91">
        <f t="shared" si="106"/>
        <v>2.0329698214372372E-3</v>
      </c>
      <c r="H121" s="55">
        <f t="shared" si="107"/>
        <v>1</v>
      </c>
      <c r="I121" s="8">
        <f t="shared" si="99"/>
        <v>-17093177192</v>
      </c>
      <c r="J121" s="3">
        <f t="shared" si="100"/>
        <v>0</v>
      </c>
      <c r="K121" s="37">
        <f t="shared" si="101"/>
        <v>16888084445</v>
      </c>
      <c r="L121" s="8">
        <f t="shared" si="102"/>
        <v>-3226290511</v>
      </c>
      <c r="M121" s="3">
        <f t="shared" ref="M121:M152" si="111">J121-J120</f>
        <v>0</v>
      </c>
      <c r="N121" s="37">
        <f t="shared" si="103"/>
        <v>3187578569</v>
      </c>
      <c r="P121" s="71">
        <f t="shared" si="108"/>
        <v>2.2547526163420037E-5</v>
      </c>
      <c r="Q121" s="70">
        <f t="shared" si="109"/>
        <v>385476.02421468962</v>
      </c>
      <c r="R121" s="70">
        <f t="shared" si="110"/>
        <v>0</v>
      </c>
      <c r="S121" s="11">
        <f t="shared" si="104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7"/>
        <v>5488</v>
      </c>
      <c r="E122" s="2">
        <f t="shared" si="98"/>
        <v>20817289435</v>
      </c>
      <c r="F122" s="24">
        <f t="shared" si="105"/>
        <v>127.72270363951472</v>
      </c>
      <c r="G122" s="92">
        <f t="shared" si="106"/>
        <v>2.0329698214372372E-3</v>
      </c>
      <c r="H122" s="56">
        <f t="shared" si="107"/>
        <v>1</v>
      </c>
      <c r="I122" s="7">
        <f t="shared" si="99"/>
        <v>-21070100898</v>
      </c>
      <c r="J122" s="2">
        <f t="shared" si="100"/>
        <v>0</v>
      </c>
      <c r="K122" s="34">
        <f t="shared" si="101"/>
        <v>20817289435</v>
      </c>
      <c r="L122" s="7">
        <f t="shared" si="102"/>
        <v>-3976923706</v>
      </c>
      <c r="M122" s="2">
        <f t="shared" si="111"/>
        <v>0</v>
      </c>
      <c r="N122" s="34">
        <f t="shared" si="103"/>
        <v>3929204990</v>
      </c>
      <c r="P122" s="39">
        <f t="shared" si="108"/>
        <v>2.2547526163420037E-5</v>
      </c>
      <c r="Q122" s="38">
        <f t="shared" si="109"/>
        <v>475161.25307577325</v>
      </c>
      <c r="R122" s="38">
        <f t="shared" si="110"/>
        <v>0</v>
      </c>
      <c r="S122" s="12">
        <f t="shared" si="104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2">D122+IF(M123&gt;0,M123,0)</f>
        <v>5488</v>
      </c>
      <c r="E123" s="3">
        <f t="shared" ref="E123:E154" si="113">E122+IF(N123&gt;0,N123,0)</f>
        <v>25660668670</v>
      </c>
      <c r="F123" s="23">
        <f t="shared" si="105"/>
        <v>127.72270363951472</v>
      </c>
      <c r="G123" s="91">
        <f t="shared" si="106"/>
        <v>2.0329698214372372E-3</v>
      </c>
      <c r="H123" s="55">
        <f t="shared" si="107"/>
        <v>1</v>
      </c>
      <c r="I123" s="8">
        <f t="shared" ref="I123:I154" si="114">INT((Z$4*K123+I122)/(1+Y$4*J123))</f>
        <v>-25972301151</v>
      </c>
      <c r="J123" s="3">
        <f t="shared" ref="J123:J154" si="115">S123</f>
        <v>0</v>
      </c>
      <c r="K123" s="37">
        <f t="shared" ref="K123:K154" si="116">INT((X$4*J123+K122)/(1+W$4+Z$4))</f>
        <v>25660668670</v>
      </c>
      <c r="L123" s="8">
        <f t="shared" ref="L123:L154" si="117">I123-I122</f>
        <v>-4902200253</v>
      </c>
      <c r="M123" s="3">
        <f t="shared" si="111"/>
        <v>0</v>
      </c>
      <c r="N123" s="37">
        <f t="shared" ref="N123:N154" si="118">K123-K122</f>
        <v>4843379235</v>
      </c>
      <c r="P123" s="71">
        <f t="shared" si="108"/>
        <v>2.2547526163420037E-5</v>
      </c>
      <c r="Q123" s="70">
        <f t="shared" si="109"/>
        <v>585712.7708375667</v>
      </c>
      <c r="R123" s="70">
        <f t="shared" si="110"/>
        <v>0</v>
      </c>
      <c r="S123" s="11">
        <f t="shared" si="104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2"/>
        <v>5488</v>
      </c>
      <c r="E124" s="2">
        <f t="shared" si="113"/>
        <v>31630915190</v>
      </c>
      <c r="F124" s="24">
        <f t="shared" si="105"/>
        <v>127.72270363951472</v>
      </c>
      <c r="G124" s="92">
        <f t="shared" si="106"/>
        <v>2.0329698214372372E-3</v>
      </c>
      <c r="H124" s="56">
        <f t="shared" si="107"/>
        <v>1</v>
      </c>
      <c r="I124" s="7">
        <f t="shared" si="114"/>
        <v>-32015054067</v>
      </c>
      <c r="J124" s="2">
        <f t="shared" si="115"/>
        <v>0</v>
      </c>
      <c r="K124" s="34">
        <f t="shared" si="116"/>
        <v>31630915190</v>
      </c>
      <c r="L124" s="7">
        <f t="shared" si="117"/>
        <v>-6042752916</v>
      </c>
      <c r="M124" s="2">
        <f t="shared" si="111"/>
        <v>0</v>
      </c>
      <c r="N124" s="34">
        <f t="shared" si="118"/>
        <v>5970246520</v>
      </c>
      <c r="P124" s="39">
        <f t="shared" si="108"/>
        <v>2.2547526163420037E-5</v>
      </c>
      <c r="Q124" s="38">
        <f t="shared" si="109"/>
        <v>721985.35698946076</v>
      </c>
      <c r="R124" s="38">
        <f t="shared" si="110"/>
        <v>0</v>
      </c>
      <c r="S124" s="12">
        <f t="shared" si="104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2"/>
        <v>5488</v>
      </c>
      <c r="E125" s="3">
        <f t="shared" si="113"/>
        <v>38990207489</v>
      </c>
      <c r="F125" s="23">
        <f t="shared" si="105"/>
        <v>127.72270363951472</v>
      </c>
      <c r="G125" s="91">
        <f t="shared" si="106"/>
        <v>2.0329698214372372E-3</v>
      </c>
      <c r="H125" s="55">
        <f t="shared" si="107"/>
        <v>1</v>
      </c>
      <c r="I125" s="8">
        <f t="shared" si="114"/>
        <v>-39463722201</v>
      </c>
      <c r="J125" s="3">
        <f t="shared" si="115"/>
        <v>0</v>
      </c>
      <c r="K125" s="37">
        <f t="shared" si="116"/>
        <v>38990207489</v>
      </c>
      <c r="L125" s="8">
        <f t="shared" si="117"/>
        <v>-7448668134</v>
      </c>
      <c r="M125" s="3">
        <f t="shared" si="111"/>
        <v>0</v>
      </c>
      <c r="N125" s="37">
        <f t="shared" si="118"/>
        <v>7359292299</v>
      </c>
      <c r="P125" s="71">
        <f t="shared" si="108"/>
        <v>2.2547526163420037E-5</v>
      </c>
      <c r="Q125" s="70">
        <f t="shared" si="109"/>
        <v>889963.31073870626</v>
      </c>
      <c r="R125" s="70">
        <f t="shared" si="110"/>
        <v>0</v>
      </c>
      <c r="S125" s="11">
        <f t="shared" si="104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2"/>
        <v>5488</v>
      </c>
      <c r="E126" s="2">
        <f t="shared" si="113"/>
        <v>48061722871</v>
      </c>
      <c r="F126" s="24">
        <f t="shared" si="105"/>
        <v>127.72270363951472</v>
      </c>
      <c r="G126" s="92">
        <f t="shared" si="106"/>
        <v>2.0329698214372372E-3</v>
      </c>
      <c r="H126" s="56">
        <f t="shared" si="107"/>
        <v>1</v>
      </c>
      <c r="I126" s="7">
        <f t="shared" si="114"/>
        <v>-48645407723</v>
      </c>
      <c r="J126" s="2">
        <f t="shared" si="115"/>
        <v>0</v>
      </c>
      <c r="K126" s="34">
        <f t="shared" si="116"/>
        <v>48061722871</v>
      </c>
      <c r="L126" s="7">
        <f t="shared" si="117"/>
        <v>-9181685522</v>
      </c>
      <c r="M126" s="2">
        <f t="shared" si="111"/>
        <v>0</v>
      </c>
      <c r="N126" s="34">
        <f t="shared" si="118"/>
        <v>9071515382</v>
      </c>
      <c r="P126" s="39">
        <f t="shared" si="108"/>
        <v>2.2547526163420037E-5</v>
      </c>
      <c r="Q126" s="38">
        <f t="shared" si="109"/>
        <v>1097023.2466101213</v>
      </c>
      <c r="R126" s="38">
        <f t="shared" si="110"/>
        <v>0</v>
      </c>
      <c r="S126" s="12">
        <f t="shared" si="104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2"/>
        <v>5488</v>
      </c>
      <c r="E127" s="3">
        <f t="shared" si="113"/>
        <v>59243829518</v>
      </c>
      <c r="F127" s="23">
        <f t="shared" si="105"/>
        <v>127.72270363951472</v>
      </c>
      <c r="G127" s="91">
        <f t="shared" si="106"/>
        <v>2.0329698214372372E-3</v>
      </c>
      <c r="H127" s="55">
        <f t="shared" si="107"/>
        <v>1</v>
      </c>
      <c r="I127" s="8">
        <f t="shared" si="114"/>
        <v>-59963316846</v>
      </c>
      <c r="J127" s="3">
        <f t="shared" si="115"/>
        <v>0</v>
      </c>
      <c r="K127" s="37">
        <f t="shared" si="116"/>
        <v>59243829518</v>
      </c>
      <c r="L127" s="8">
        <f t="shared" si="117"/>
        <v>-11317909123</v>
      </c>
      <c r="M127" s="3">
        <f t="shared" si="111"/>
        <v>0</v>
      </c>
      <c r="N127" s="37">
        <f t="shared" si="118"/>
        <v>11182106647</v>
      </c>
      <c r="P127" s="71">
        <f t="shared" si="108"/>
        <v>2.2547526163420037E-5</v>
      </c>
      <c r="Q127" s="70">
        <f t="shared" si="109"/>
        <v>1352258.0323692097</v>
      </c>
      <c r="R127" s="70">
        <f t="shared" si="110"/>
        <v>0</v>
      </c>
      <c r="S127" s="11">
        <f t="shared" si="104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2"/>
        <v>5488</v>
      </c>
      <c r="E128" s="2">
        <f t="shared" si="113"/>
        <v>73027580501</v>
      </c>
      <c r="F128" s="24">
        <f t="shared" si="105"/>
        <v>127.72270363951472</v>
      </c>
      <c r="G128" s="92">
        <f t="shared" si="106"/>
        <v>2.0329698214372372E-3</v>
      </c>
      <c r="H128" s="56">
        <f t="shared" si="107"/>
        <v>1</v>
      </c>
      <c r="I128" s="7">
        <f t="shared" si="114"/>
        <v>-73914466295</v>
      </c>
      <c r="J128" s="2">
        <f t="shared" si="115"/>
        <v>0</v>
      </c>
      <c r="K128" s="34">
        <f t="shared" si="116"/>
        <v>73027580501</v>
      </c>
      <c r="L128" s="7">
        <f t="shared" si="117"/>
        <v>-13951149449</v>
      </c>
      <c r="M128" s="2">
        <f t="shared" si="111"/>
        <v>0</v>
      </c>
      <c r="N128" s="34">
        <f t="shared" si="118"/>
        <v>13783750983</v>
      </c>
      <c r="P128" s="39">
        <f t="shared" si="108"/>
        <v>2.2547526163420037E-5</v>
      </c>
      <c r="Q128" s="38">
        <f t="shared" si="109"/>
        <v>1666876.0949628241</v>
      </c>
      <c r="R128" s="38">
        <f t="shared" si="110"/>
        <v>0</v>
      </c>
      <c r="S128" s="12">
        <f t="shared" si="104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2"/>
        <v>5488</v>
      </c>
      <c r="E129" s="3">
        <f t="shared" si="113"/>
        <v>90018277975</v>
      </c>
      <c r="F129" s="23">
        <f t="shared" si="105"/>
        <v>127.72270363951472</v>
      </c>
      <c r="G129" s="91">
        <f t="shared" si="106"/>
        <v>2.0329698214372372E-3</v>
      </c>
      <c r="H129" s="55">
        <f t="shared" si="107"/>
        <v>1</v>
      </c>
      <c r="I129" s="8">
        <f t="shared" si="114"/>
        <v>-91111509392</v>
      </c>
      <c r="J129" s="3">
        <f t="shared" si="115"/>
        <v>0</v>
      </c>
      <c r="K129" s="37">
        <f t="shared" si="116"/>
        <v>90018277975</v>
      </c>
      <c r="L129" s="8">
        <f t="shared" si="117"/>
        <v>-17197043097</v>
      </c>
      <c r="M129" s="3">
        <f t="shared" si="111"/>
        <v>0</v>
      </c>
      <c r="N129" s="37">
        <f t="shared" si="118"/>
        <v>16990697474</v>
      </c>
      <c r="P129" s="71">
        <f t="shared" si="108"/>
        <v>2.2547526163420037E-5</v>
      </c>
      <c r="Q129" s="70">
        <f t="shared" si="109"/>
        <v>2054693.6293646519</v>
      </c>
      <c r="R129" s="70">
        <f t="shared" si="110"/>
        <v>0</v>
      </c>
      <c r="S129" s="11">
        <f t="shared" si="104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2"/>
        <v>5488</v>
      </c>
      <c r="E130" s="2">
        <f t="shared" si="113"/>
        <v>110962054527</v>
      </c>
      <c r="F130" s="24">
        <f t="shared" si="105"/>
        <v>127.72270363951472</v>
      </c>
      <c r="G130" s="92">
        <f t="shared" si="106"/>
        <v>2.0329698214372372E-3</v>
      </c>
      <c r="H130" s="56">
        <f t="shared" si="107"/>
        <v>1</v>
      </c>
      <c r="I130" s="7">
        <f t="shared" si="114"/>
        <v>-112309640225</v>
      </c>
      <c r="J130" s="2">
        <f t="shared" si="115"/>
        <v>0</v>
      </c>
      <c r="K130" s="34">
        <f t="shared" si="116"/>
        <v>110962054527</v>
      </c>
      <c r="L130" s="7">
        <f t="shared" si="117"/>
        <v>-21198130833</v>
      </c>
      <c r="M130" s="2">
        <f t="shared" si="111"/>
        <v>0</v>
      </c>
      <c r="N130" s="34">
        <f t="shared" si="118"/>
        <v>20943776552</v>
      </c>
      <c r="P130" s="39">
        <f t="shared" si="108"/>
        <v>2.2547526163420037E-5</v>
      </c>
      <c r="Q130" s="38">
        <f t="shared" si="109"/>
        <v>2532741.3255284461</v>
      </c>
      <c r="R130" s="38">
        <f t="shared" si="110"/>
        <v>0</v>
      </c>
      <c r="S130" s="12">
        <f t="shared" si="104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2"/>
        <v>5488</v>
      </c>
      <c r="E131" s="3">
        <f t="shared" si="113"/>
        <v>136778638982</v>
      </c>
      <c r="F131" s="23">
        <f t="shared" si="105"/>
        <v>127.72270363951472</v>
      </c>
      <c r="G131" s="91">
        <f t="shared" si="106"/>
        <v>2.0329698214372372E-3</v>
      </c>
      <c r="H131" s="55">
        <f t="shared" si="107"/>
        <v>1</v>
      </c>
      <c r="I131" s="8">
        <f t="shared" si="114"/>
        <v>-138439757378</v>
      </c>
      <c r="J131" s="3">
        <f t="shared" si="115"/>
        <v>0</v>
      </c>
      <c r="K131" s="37">
        <f t="shared" si="116"/>
        <v>136778638982</v>
      </c>
      <c r="L131" s="8">
        <f t="shared" si="117"/>
        <v>-26130117153</v>
      </c>
      <c r="M131" s="3">
        <f t="shared" si="111"/>
        <v>0</v>
      </c>
      <c r="N131" s="37">
        <f t="shared" si="118"/>
        <v>25816584455</v>
      </c>
      <c r="P131" s="71">
        <f t="shared" si="108"/>
        <v>2.2547526163420037E-5</v>
      </c>
      <c r="Q131" s="70">
        <f t="shared" si="109"/>
        <v>3122012.2571899928</v>
      </c>
      <c r="R131" s="70">
        <f t="shared" si="110"/>
        <v>0</v>
      </c>
      <c r="S131" s="11">
        <f t="shared" si="104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2"/>
        <v>5488</v>
      </c>
      <c r="E132" s="2">
        <f t="shared" si="113"/>
        <v>168601745538</v>
      </c>
      <c r="F132" s="24">
        <f t="shared" si="105"/>
        <v>127.72270363951472</v>
      </c>
      <c r="G132" s="92">
        <f t="shared" ref="G132:G163" si="119">D132/U$3</f>
        <v>2.0329698214372372E-3</v>
      </c>
      <c r="H132" s="56">
        <f t="shared" si="107"/>
        <v>1</v>
      </c>
      <c r="I132" s="7">
        <f t="shared" si="114"/>
        <v>-170649343581</v>
      </c>
      <c r="J132" s="2">
        <f t="shared" si="115"/>
        <v>0</v>
      </c>
      <c r="K132" s="34">
        <f t="shared" si="116"/>
        <v>168601745538</v>
      </c>
      <c r="L132" s="7">
        <f t="shared" si="117"/>
        <v>-32209586203</v>
      </c>
      <c r="M132" s="2">
        <f t="shared" si="111"/>
        <v>0</v>
      </c>
      <c r="N132" s="34">
        <f t="shared" si="118"/>
        <v>31823106556</v>
      </c>
      <c r="P132" s="39">
        <f t="shared" si="108"/>
        <v>2.2547526163420037E-5</v>
      </c>
      <c r="Q132" s="38">
        <f t="shared" si="109"/>
        <v>3848383.7755338335</v>
      </c>
      <c r="R132" s="38">
        <f t="shared" si="110"/>
        <v>0</v>
      </c>
      <c r="S132" s="12">
        <f t="shared" si="104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2"/>
        <v>5488</v>
      </c>
      <c r="E133" s="3">
        <f t="shared" si="113"/>
        <v>207828859902</v>
      </c>
      <c r="F133" s="23">
        <f t="shared" si="105"/>
        <v>127.72270363951472</v>
      </c>
      <c r="G133" s="91">
        <f t="shared" si="119"/>
        <v>2.0329698214372372E-3</v>
      </c>
      <c r="H133" s="55">
        <f t="shared" si="107"/>
        <v>1</v>
      </c>
      <c r="I133" s="8">
        <f t="shared" si="114"/>
        <v>-210352856478</v>
      </c>
      <c r="J133" s="3">
        <f t="shared" si="115"/>
        <v>0</v>
      </c>
      <c r="K133" s="37">
        <f t="shared" si="116"/>
        <v>207828859902</v>
      </c>
      <c r="L133" s="8">
        <f t="shared" si="117"/>
        <v>-39703512897</v>
      </c>
      <c r="M133" s="3">
        <f t="shared" si="111"/>
        <v>0</v>
      </c>
      <c r="N133" s="37">
        <f t="shared" si="118"/>
        <v>39227114364</v>
      </c>
      <c r="P133" s="71">
        <f t="shared" si="108"/>
        <v>2.2547526163420037E-5</v>
      </c>
      <c r="Q133" s="70">
        <f t="shared" si="109"/>
        <v>4743753.8918851363</v>
      </c>
      <c r="R133" s="70">
        <f t="shared" si="110"/>
        <v>0</v>
      </c>
      <c r="S133" s="11">
        <f t="shared" si="104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2"/>
        <v>5488</v>
      </c>
      <c r="E134" s="2">
        <f t="shared" si="113"/>
        <v>256182608728</v>
      </c>
      <c r="F134" s="24">
        <f t="shared" si="105"/>
        <v>127.72270363951472</v>
      </c>
      <c r="G134" s="92">
        <f t="shared" si="119"/>
        <v>2.0329698214372372E-3</v>
      </c>
      <c r="H134" s="56">
        <f t="shared" si="107"/>
        <v>1</v>
      </c>
      <c r="I134" s="7">
        <f t="shared" si="114"/>
        <v>-259293843377</v>
      </c>
      <c r="J134" s="2">
        <f t="shared" si="115"/>
        <v>0</v>
      </c>
      <c r="K134" s="34">
        <f t="shared" si="116"/>
        <v>256182608728</v>
      </c>
      <c r="L134" s="7">
        <f t="shared" si="117"/>
        <v>-48940986899</v>
      </c>
      <c r="M134" s="2">
        <f t="shared" si="111"/>
        <v>0</v>
      </c>
      <c r="N134" s="34">
        <f t="shared" si="118"/>
        <v>48353748826</v>
      </c>
      <c r="P134" s="39">
        <f t="shared" si="108"/>
        <v>2.2547526163420037E-5</v>
      </c>
      <c r="Q134" s="38">
        <f t="shared" si="109"/>
        <v>5847442.052865264</v>
      </c>
      <c r="R134" s="38">
        <f t="shared" si="110"/>
        <v>0</v>
      </c>
      <c r="S134" s="12">
        <f t="shared" si="104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2"/>
        <v>5488</v>
      </c>
      <c r="E135" s="3">
        <f t="shared" si="113"/>
        <v>315786407363</v>
      </c>
      <c r="F135" s="23">
        <f t="shared" si="105"/>
        <v>127.72270363951472</v>
      </c>
      <c r="G135" s="91">
        <f t="shared" si="119"/>
        <v>2.0329698214372372E-3</v>
      </c>
      <c r="H135" s="55">
        <f t="shared" si="107"/>
        <v>1</v>
      </c>
      <c r="I135" s="8">
        <f t="shared" si="114"/>
        <v>-319621507703</v>
      </c>
      <c r="J135" s="3">
        <f t="shared" si="115"/>
        <v>0</v>
      </c>
      <c r="K135" s="37">
        <f t="shared" si="116"/>
        <v>315786407363</v>
      </c>
      <c r="L135" s="8">
        <f t="shared" si="117"/>
        <v>-60327664326</v>
      </c>
      <c r="M135" s="3">
        <f t="shared" si="111"/>
        <v>0</v>
      </c>
      <c r="N135" s="37">
        <f t="shared" si="118"/>
        <v>59603798635</v>
      </c>
      <c r="P135" s="71">
        <f t="shared" si="108"/>
        <v>2.2547526163420037E-5</v>
      </c>
      <c r="Q135" s="70">
        <f t="shared" si="109"/>
        <v>7207915.8216980565</v>
      </c>
      <c r="R135" s="70">
        <f t="shared" si="110"/>
        <v>0</v>
      </c>
      <c r="S135" s="11">
        <f t="shared" si="104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2"/>
        <v>5488</v>
      </c>
      <c r="E136" s="2">
        <f t="shared" si="113"/>
        <v>389257707892</v>
      </c>
      <c r="F136" s="24">
        <f t="shared" si="105"/>
        <v>127.72270363951472</v>
      </c>
      <c r="G136" s="92">
        <f t="shared" si="119"/>
        <v>2.0329698214372372E-3</v>
      </c>
      <c r="H136" s="56">
        <f t="shared" ref="H136:H167" si="120">D136/D135</f>
        <v>1</v>
      </c>
      <c r="I136" s="7">
        <f t="shared" si="114"/>
        <v>-393985089512</v>
      </c>
      <c r="J136" s="2">
        <f t="shared" si="115"/>
        <v>0</v>
      </c>
      <c r="K136" s="34">
        <f t="shared" si="116"/>
        <v>389257707892</v>
      </c>
      <c r="L136" s="7">
        <f t="shared" si="117"/>
        <v>-74363581809</v>
      </c>
      <c r="M136" s="2">
        <f t="shared" si="111"/>
        <v>0</v>
      </c>
      <c r="N136" s="34">
        <f t="shared" si="118"/>
        <v>73471300529</v>
      </c>
      <c r="P136" s="39">
        <f t="shared" si="108"/>
        <v>2.2547526163420037E-5</v>
      </c>
      <c r="Q136" s="38">
        <f t="shared" si="109"/>
        <v>8884919.2916138284</v>
      </c>
      <c r="R136" s="38">
        <f t="shared" si="110"/>
        <v>0</v>
      </c>
      <c r="S136" s="12">
        <f t="shared" si="104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2"/>
        <v>5488</v>
      </c>
      <c r="E137" s="3">
        <f t="shared" si="113"/>
        <v>479822942408</v>
      </c>
      <c r="F137" s="23">
        <f t="shared" si="105"/>
        <v>127.72270363951472</v>
      </c>
      <c r="G137" s="91">
        <f t="shared" si="119"/>
        <v>2.0329698214372372E-3</v>
      </c>
      <c r="H137" s="55">
        <f t="shared" si="120"/>
        <v>1</v>
      </c>
      <c r="I137" s="8">
        <f t="shared" si="114"/>
        <v>-485650204699</v>
      </c>
      <c r="J137" s="3">
        <f t="shared" si="115"/>
        <v>0</v>
      </c>
      <c r="K137" s="37">
        <f t="shared" si="116"/>
        <v>479822942408</v>
      </c>
      <c r="L137" s="8">
        <f t="shared" si="117"/>
        <v>-91665115187</v>
      </c>
      <c r="M137" s="3">
        <f t="shared" si="111"/>
        <v>0</v>
      </c>
      <c r="N137" s="37">
        <f t="shared" si="118"/>
        <v>90565234516</v>
      </c>
      <c r="P137" s="71">
        <f t="shared" si="108"/>
        <v>2.2547526163420037E-5</v>
      </c>
      <c r="Q137" s="70">
        <f t="shared" si="109"/>
        <v>10952096.69889899</v>
      </c>
      <c r="R137" s="70">
        <f t="shared" si="110"/>
        <v>0</v>
      </c>
      <c r="S137" s="11">
        <f t="shared" si="104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2"/>
        <v>5488</v>
      </c>
      <c r="E138" s="2">
        <f t="shared" si="113"/>
        <v>591459209139</v>
      </c>
      <c r="F138" s="24">
        <f t="shared" si="105"/>
        <v>127.72270363951472</v>
      </c>
      <c r="G138" s="92">
        <f t="shared" si="119"/>
        <v>2.0329698214372372E-3</v>
      </c>
      <c r="H138" s="56">
        <f t="shared" si="120"/>
        <v>1</v>
      </c>
      <c r="I138" s="7">
        <f t="shared" si="114"/>
        <v>-598642251853</v>
      </c>
      <c r="J138" s="2">
        <f t="shared" si="115"/>
        <v>0</v>
      </c>
      <c r="K138" s="34">
        <f t="shared" si="116"/>
        <v>591459209139</v>
      </c>
      <c r="L138" s="7">
        <f t="shared" si="117"/>
        <v>-112992047154</v>
      </c>
      <c r="M138" s="2">
        <f t="shared" si="111"/>
        <v>0</v>
      </c>
      <c r="N138" s="34">
        <f t="shared" si="118"/>
        <v>111636266731</v>
      </c>
      <c r="P138" s="39">
        <f t="shared" si="108"/>
        <v>2.2547526163420037E-5</v>
      </c>
      <c r="Q138" s="38">
        <f t="shared" si="109"/>
        <v>13500226.449261596</v>
      </c>
      <c r="R138" s="38">
        <f t="shared" si="110"/>
        <v>0</v>
      </c>
      <c r="S138" s="12">
        <f t="shared" si="104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2"/>
        <v>5488</v>
      </c>
      <c r="E139" s="3">
        <f t="shared" si="113"/>
        <v>729068923466</v>
      </c>
      <c r="F139" s="23">
        <f t="shared" si="105"/>
        <v>127.72270363951472</v>
      </c>
      <c r="G139" s="91">
        <f t="shared" si="119"/>
        <v>2.0329698214372372E-3</v>
      </c>
      <c r="H139" s="55">
        <f t="shared" si="120"/>
        <v>1</v>
      </c>
      <c r="I139" s="8">
        <f t="shared" si="114"/>
        <v>-737923184343</v>
      </c>
      <c r="J139" s="3">
        <f t="shared" si="115"/>
        <v>0</v>
      </c>
      <c r="K139" s="37">
        <f t="shared" si="116"/>
        <v>729068923466</v>
      </c>
      <c r="L139" s="8">
        <f t="shared" si="117"/>
        <v>-139280932490</v>
      </c>
      <c r="M139" s="3">
        <f t="shared" si="111"/>
        <v>0</v>
      </c>
      <c r="N139" s="37">
        <f t="shared" si="118"/>
        <v>137609714327</v>
      </c>
      <c r="P139" s="71">
        <f t="shared" si="108"/>
        <v>2.2547526163420037E-5</v>
      </c>
      <c r="Q139" s="70">
        <f t="shared" si="109"/>
        <v>16641207.577361552</v>
      </c>
      <c r="R139" s="70">
        <f t="shared" si="110"/>
        <v>0</v>
      </c>
      <c r="S139" s="11">
        <f t="shared" si="104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2"/>
        <v>5488</v>
      </c>
      <c r="E140" s="2">
        <f t="shared" si="113"/>
        <v>898695103484</v>
      </c>
      <c r="F140" s="24">
        <f t="shared" si="105"/>
        <v>127.72270363951472</v>
      </c>
      <c r="G140" s="92">
        <f t="shared" si="119"/>
        <v>2.0329698214372372E-3</v>
      </c>
      <c r="H140" s="56">
        <f t="shared" si="120"/>
        <v>1</v>
      </c>
      <c r="I140" s="7">
        <f t="shared" si="114"/>
        <v>-909609410444</v>
      </c>
      <c r="J140" s="2">
        <f t="shared" si="115"/>
        <v>0</v>
      </c>
      <c r="K140" s="34">
        <f t="shared" si="116"/>
        <v>898695103484</v>
      </c>
      <c r="L140" s="7">
        <f t="shared" si="117"/>
        <v>-171686226101</v>
      </c>
      <c r="M140" s="2">
        <f t="shared" si="111"/>
        <v>0</v>
      </c>
      <c r="N140" s="34">
        <f t="shared" si="118"/>
        <v>169626180018</v>
      </c>
      <c r="P140" s="39">
        <f t="shared" si="108"/>
        <v>2.2547526163420037E-5</v>
      </c>
      <c r="Q140" s="38">
        <f t="shared" si="109"/>
        <v>20512973.701392155</v>
      </c>
      <c r="R140" s="38">
        <f t="shared" si="110"/>
        <v>0</v>
      </c>
      <c r="S140" s="12">
        <f t="shared" si="104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2"/>
        <v>5488</v>
      </c>
      <c r="E141" s="3">
        <f t="shared" si="113"/>
        <v>1107786744203</v>
      </c>
      <c r="F141" s="23">
        <f t="shared" si="105"/>
        <v>127.72270363951472</v>
      </c>
      <c r="G141" s="91">
        <f t="shared" si="119"/>
        <v>2.0329698214372372E-3</v>
      </c>
      <c r="H141" s="55">
        <f t="shared" si="120"/>
        <v>1</v>
      </c>
      <c r="I141" s="8">
        <f t="shared" si="114"/>
        <v>-1121240390406</v>
      </c>
      <c r="J141" s="3">
        <f t="shared" si="115"/>
        <v>0</v>
      </c>
      <c r="K141" s="37">
        <f t="shared" si="116"/>
        <v>1107786744203</v>
      </c>
      <c r="L141" s="8">
        <f t="shared" si="117"/>
        <v>-211630979962</v>
      </c>
      <c r="M141" s="3">
        <f t="shared" si="111"/>
        <v>0</v>
      </c>
      <c r="N141" s="37">
        <f t="shared" si="118"/>
        <v>209091640719</v>
      </c>
      <c r="P141" s="71">
        <f t="shared" si="108"/>
        <v>2.2547526163420037E-5</v>
      </c>
      <c r="Q141" s="70">
        <f t="shared" si="109"/>
        <v>25285550.265152257</v>
      </c>
      <c r="R141" s="70">
        <f t="shared" si="110"/>
        <v>0</v>
      </c>
      <c r="S141" s="11">
        <f t="shared" si="104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2"/>
        <v>5488</v>
      </c>
      <c r="E142" s="2">
        <f t="shared" si="113"/>
        <v>1365525934074</v>
      </c>
      <c r="F142" s="24">
        <f t="shared" si="105"/>
        <v>127.72270363951472</v>
      </c>
      <c r="G142" s="92">
        <f t="shared" si="119"/>
        <v>2.0329698214372372E-3</v>
      </c>
      <c r="H142" s="56">
        <f t="shared" si="120"/>
        <v>1</v>
      </c>
      <c r="I142" s="7">
        <f t="shared" si="114"/>
        <v>-1382109725685</v>
      </c>
      <c r="J142" s="2">
        <f t="shared" si="115"/>
        <v>0</v>
      </c>
      <c r="K142" s="34">
        <f t="shared" si="116"/>
        <v>1365525934074</v>
      </c>
      <c r="L142" s="7">
        <f t="shared" si="117"/>
        <v>-260869335279</v>
      </c>
      <c r="M142" s="2">
        <f t="shared" si="111"/>
        <v>0</v>
      </c>
      <c r="N142" s="34">
        <f t="shared" si="118"/>
        <v>257739189871</v>
      </c>
      <c r="P142" s="39">
        <f t="shared" si="108"/>
        <v>2.2547526163420037E-5</v>
      </c>
      <c r="Q142" s="38">
        <f t="shared" si="109"/>
        <v>31168521.066417746</v>
      </c>
      <c r="R142" s="38">
        <f t="shared" si="110"/>
        <v>0</v>
      </c>
      <c r="S142" s="12">
        <f t="shared" si="104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2"/>
        <v>5488</v>
      </c>
      <c r="E143" s="3">
        <f t="shared" si="113"/>
        <v>1683231078893</v>
      </c>
      <c r="F143" s="23">
        <f t="shared" si="105"/>
        <v>127.72270363951472</v>
      </c>
      <c r="G143" s="91">
        <f t="shared" si="119"/>
        <v>2.0329698214372372E-3</v>
      </c>
      <c r="H143" s="55">
        <f t="shared" si="120"/>
        <v>1</v>
      </c>
      <c r="I143" s="8">
        <f t="shared" si="114"/>
        <v>-1703673279855</v>
      </c>
      <c r="J143" s="3">
        <f t="shared" si="115"/>
        <v>0</v>
      </c>
      <c r="K143" s="37">
        <f t="shared" si="116"/>
        <v>1683231078893</v>
      </c>
      <c r="L143" s="8">
        <f t="shared" si="117"/>
        <v>-321563554170</v>
      </c>
      <c r="M143" s="3">
        <f t="shared" si="111"/>
        <v>0</v>
      </c>
      <c r="N143" s="37">
        <f t="shared" si="118"/>
        <v>317705144819</v>
      </c>
      <c r="P143" s="71">
        <f t="shared" si="108"/>
        <v>2.2547526163420037E-5</v>
      </c>
      <c r="Q143" s="70">
        <f t="shared" si="109"/>
        <v>38420231.958031021</v>
      </c>
      <c r="R143" s="70">
        <f t="shared" si="110"/>
        <v>0</v>
      </c>
      <c r="S143" s="11">
        <f t="shared" si="104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2"/>
        <v>5488</v>
      </c>
      <c r="E144" s="2">
        <f t="shared" si="113"/>
        <v>2074853940341</v>
      </c>
      <c r="F144" s="24">
        <f t="shared" si="105"/>
        <v>127.72270363951472</v>
      </c>
      <c r="G144" s="92">
        <f t="shared" si="119"/>
        <v>2.0329698214372372E-3</v>
      </c>
      <c r="H144" s="56">
        <f t="shared" si="120"/>
        <v>1</v>
      </c>
      <c r="I144" s="7">
        <f t="shared" si="114"/>
        <v>-2100052253488</v>
      </c>
      <c r="J144" s="2">
        <f t="shared" si="115"/>
        <v>0</v>
      </c>
      <c r="K144" s="34">
        <f t="shared" si="116"/>
        <v>2074853940341</v>
      </c>
      <c r="L144" s="7">
        <f t="shared" si="117"/>
        <v>-396378973633</v>
      </c>
      <c r="M144" s="2">
        <f t="shared" si="111"/>
        <v>0</v>
      </c>
      <c r="N144" s="34">
        <f t="shared" si="118"/>
        <v>391622861448</v>
      </c>
      <c r="P144" s="39">
        <f t="shared" si="108"/>
        <v>2.2547526163420037E-5</v>
      </c>
      <c r="Q144" s="38">
        <f t="shared" si="109"/>
        <v>47359135.894845359</v>
      </c>
      <c r="R144" s="38">
        <f t="shared" si="110"/>
        <v>0</v>
      </c>
      <c r="S144" s="12">
        <f t="shared" si="104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2"/>
        <v>5488</v>
      </c>
      <c r="E145" s="3">
        <f t="shared" si="113"/>
        <v>2557592316190</v>
      </c>
      <c r="F145" s="23">
        <f t="shared" si="105"/>
        <v>127.72270363951472</v>
      </c>
      <c r="G145" s="91">
        <f t="shared" si="119"/>
        <v>2.0329698214372372E-3</v>
      </c>
      <c r="H145" s="55">
        <f t="shared" si="120"/>
        <v>1</v>
      </c>
      <c r="I145" s="8">
        <f t="shared" si="114"/>
        <v>-2588653305134</v>
      </c>
      <c r="J145" s="3">
        <f t="shared" si="115"/>
        <v>0</v>
      </c>
      <c r="K145" s="37">
        <f t="shared" si="116"/>
        <v>2557592316190</v>
      </c>
      <c r="L145" s="8">
        <f t="shared" si="117"/>
        <v>-488601051646</v>
      </c>
      <c r="M145" s="3">
        <f t="shared" si="111"/>
        <v>0</v>
      </c>
      <c r="N145" s="37">
        <f t="shared" si="118"/>
        <v>482738375849</v>
      </c>
      <c r="P145" s="71">
        <f t="shared" ref="P145:P176" si="121">Y$4*((1+W$4-X$4)*(1+W$4+Z$4)-X$4)</f>
        <v>2.2547526163420037E-5</v>
      </c>
      <c r="Q145" s="70">
        <f t="shared" ref="Q145:Q176" si="122">(1+W$4-X$4)*(1+W$4+Z$4)-Y$4*((Z$4*K144)+((I144+J144)*(1+W$4+Z$4)))</f>
        <v>58377777.53483095</v>
      </c>
      <c r="R145" s="70">
        <f t="shared" ref="R145:R176" si="123">-J144*(1+W$4+Z$4)</f>
        <v>0</v>
      </c>
      <c r="S145" s="11">
        <f t="shared" si="104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2"/>
        <v>5488</v>
      </c>
      <c r="E146" s="2">
        <f t="shared" si="113"/>
        <v>3152645267531</v>
      </c>
      <c r="F146" s="24">
        <f t="shared" si="105"/>
        <v>127.72270363951472</v>
      </c>
      <c r="G146" s="92">
        <f t="shared" si="119"/>
        <v>2.0329698214372372E-3</v>
      </c>
      <c r="H146" s="56">
        <f t="shared" si="120"/>
        <v>1</v>
      </c>
      <c r="I146" s="7">
        <f t="shared" si="114"/>
        <v>-3190932950499</v>
      </c>
      <c r="J146" s="2">
        <f t="shared" si="115"/>
        <v>0</v>
      </c>
      <c r="K146" s="34">
        <f t="shared" si="116"/>
        <v>3152645267531</v>
      </c>
      <c r="L146" s="7">
        <f t="shared" si="117"/>
        <v>-602279645365</v>
      </c>
      <c r="M146" s="2">
        <f t="shared" si="111"/>
        <v>0</v>
      </c>
      <c r="N146" s="34">
        <f t="shared" si="118"/>
        <v>595052951341</v>
      </c>
      <c r="P146" s="39">
        <f t="shared" si="121"/>
        <v>2.2547526163420037E-5</v>
      </c>
      <c r="Q146" s="38">
        <f t="shared" si="122"/>
        <v>71960031.516832054</v>
      </c>
      <c r="R146" s="38">
        <f t="shared" si="123"/>
        <v>0</v>
      </c>
      <c r="S146" s="12">
        <f t="shared" si="104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2"/>
        <v>5488</v>
      </c>
      <c r="E147" s="3">
        <f t="shared" si="113"/>
        <v>3886144058210</v>
      </c>
      <c r="F147" s="23">
        <f t="shared" si="105"/>
        <v>127.72270363951472</v>
      </c>
      <c r="G147" s="91">
        <f t="shared" si="119"/>
        <v>2.0329698214372372E-3</v>
      </c>
      <c r="H147" s="55">
        <f t="shared" si="120"/>
        <v>1</v>
      </c>
      <c r="I147" s="8">
        <f t="shared" si="114"/>
        <v>-3933339807788</v>
      </c>
      <c r="J147" s="3">
        <f t="shared" si="115"/>
        <v>0</v>
      </c>
      <c r="K147" s="37">
        <f t="shared" si="116"/>
        <v>3886144058210</v>
      </c>
      <c r="L147" s="8">
        <f t="shared" si="117"/>
        <v>-742406857289</v>
      </c>
      <c r="M147" s="3">
        <f t="shared" si="111"/>
        <v>0</v>
      </c>
      <c r="N147" s="37">
        <f t="shared" si="118"/>
        <v>733498790679</v>
      </c>
      <c r="P147" s="71">
        <f t="shared" si="121"/>
        <v>2.2547526163420037E-5</v>
      </c>
      <c r="Q147" s="70">
        <f t="shared" si="122"/>
        <v>88702351.419702426</v>
      </c>
      <c r="R147" s="70">
        <f t="shared" si="123"/>
        <v>0</v>
      </c>
      <c r="S147" s="11">
        <f t="shared" si="104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2"/>
        <v>5488</v>
      </c>
      <c r="E148" s="2">
        <f t="shared" si="113"/>
        <v>4790299687916</v>
      </c>
      <c r="F148" s="24">
        <f t="shared" si="105"/>
        <v>127.72270363951472</v>
      </c>
      <c r="G148" s="92">
        <f t="shared" si="119"/>
        <v>2.0329698214372372E-3</v>
      </c>
      <c r="H148" s="56">
        <f t="shared" si="120"/>
        <v>1</v>
      </c>
      <c r="I148" s="7">
        <f t="shared" si="114"/>
        <v>-4848476067152</v>
      </c>
      <c r="J148" s="2">
        <f t="shared" si="115"/>
        <v>0</v>
      </c>
      <c r="K148" s="34">
        <f t="shared" si="116"/>
        <v>4790299687916</v>
      </c>
      <c r="L148" s="7">
        <f t="shared" si="117"/>
        <v>-915136259364</v>
      </c>
      <c r="M148" s="2">
        <f t="shared" si="111"/>
        <v>0</v>
      </c>
      <c r="N148" s="34">
        <f t="shared" si="118"/>
        <v>904155629706</v>
      </c>
      <c r="P148" s="39">
        <f t="shared" si="121"/>
        <v>2.2547526163420037E-5</v>
      </c>
      <c r="Q148" s="38">
        <f t="shared" si="122"/>
        <v>109339962.53353204</v>
      </c>
      <c r="R148" s="38">
        <f t="shared" si="123"/>
        <v>0</v>
      </c>
      <c r="S148" s="12">
        <f t="shared" si="104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2"/>
        <v>5488</v>
      </c>
      <c r="E149" s="3">
        <f t="shared" si="113"/>
        <v>5904817411894</v>
      </c>
      <c r="F149" s="23">
        <f t="shared" si="105"/>
        <v>127.72270363951472</v>
      </c>
      <c r="G149" s="91">
        <f t="shared" si="119"/>
        <v>2.0329698214372372E-3</v>
      </c>
      <c r="H149" s="55">
        <f t="shared" si="120"/>
        <v>1</v>
      </c>
      <c r="I149" s="8">
        <f t="shared" si="114"/>
        <v>-5976529189210</v>
      </c>
      <c r="J149" s="3">
        <f t="shared" si="115"/>
        <v>0</v>
      </c>
      <c r="K149" s="37">
        <f t="shared" si="116"/>
        <v>5904817411894</v>
      </c>
      <c r="L149" s="8">
        <f t="shared" si="117"/>
        <v>-1128053122058</v>
      </c>
      <c r="M149" s="3">
        <f t="shared" si="111"/>
        <v>0</v>
      </c>
      <c r="N149" s="37">
        <f t="shared" si="118"/>
        <v>1114517723978</v>
      </c>
      <c r="P149" s="71">
        <f t="shared" si="121"/>
        <v>2.2547526163420037E-5</v>
      </c>
      <c r="Q149" s="70">
        <f t="shared" si="122"/>
        <v>134779148.67721283</v>
      </c>
      <c r="R149" s="70">
        <f t="shared" si="123"/>
        <v>0</v>
      </c>
      <c r="S149" s="11">
        <f t="shared" si="104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2"/>
        <v>5488</v>
      </c>
      <c r="E150" s="2">
        <f t="shared" si="113"/>
        <v>7278640364769</v>
      </c>
      <c r="F150" s="24">
        <f t="shared" si="105"/>
        <v>127.72270363951472</v>
      </c>
      <c r="G150" s="92">
        <f t="shared" si="119"/>
        <v>2.0329698214372372E-3</v>
      </c>
      <c r="H150" s="56">
        <f t="shared" si="120"/>
        <v>1</v>
      </c>
      <c r="I150" s="7">
        <f t="shared" si="114"/>
        <v>-7367036704527</v>
      </c>
      <c r="J150" s="2">
        <f t="shared" si="115"/>
        <v>0</v>
      </c>
      <c r="K150" s="34">
        <f t="shared" si="116"/>
        <v>7278640364769</v>
      </c>
      <c r="L150" s="7">
        <f t="shared" si="117"/>
        <v>-1390507515317</v>
      </c>
      <c r="M150" s="2">
        <f t="shared" si="111"/>
        <v>0</v>
      </c>
      <c r="N150" s="34">
        <f t="shared" si="118"/>
        <v>1373822952875</v>
      </c>
      <c r="P150" s="39">
        <f t="shared" si="121"/>
        <v>2.2547526163420037E-5</v>
      </c>
      <c r="Q150" s="38">
        <f t="shared" si="122"/>
        <v>166137050.91128784</v>
      </c>
      <c r="R150" s="38">
        <f t="shared" si="123"/>
        <v>0</v>
      </c>
      <c r="S150" s="12">
        <f t="shared" si="104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2"/>
        <v>5488</v>
      </c>
      <c r="E151" s="3">
        <f t="shared" si="113"/>
        <v>8972098858287</v>
      </c>
      <c r="F151" s="23">
        <f t="shared" si="105"/>
        <v>127.72270363951472</v>
      </c>
      <c r="G151" s="91">
        <f t="shared" si="119"/>
        <v>2.0329698214372372E-3</v>
      </c>
      <c r="H151" s="55">
        <f t="shared" si="120"/>
        <v>1</v>
      </c>
      <c r="I151" s="8">
        <f t="shared" si="114"/>
        <v>-9081061613767</v>
      </c>
      <c r="J151" s="3">
        <f t="shared" si="115"/>
        <v>0</v>
      </c>
      <c r="K151" s="37">
        <f t="shared" si="116"/>
        <v>8972098858287</v>
      </c>
      <c r="L151" s="8">
        <f t="shared" si="117"/>
        <v>-1714024909240</v>
      </c>
      <c r="M151" s="3">
        <f t="shared" si="111"/>
        <v>0</v>
      </c>
      <c r="N151" s="37">
        <f t="shared" si="118"/>
        <v>1693458493518</v>
      </c>
      <c r="P151" s="71">
        <f t="shared" si="121"/>
        <v>2.2547526163420037E-5</v>
      </c>
      <c r="Q151" s="70">
        <f t="shared" si="122"/>
        <v>204790725.87431505</v>
      </c>
      <c r="R151" s="70">
        <f t="shared" si="123"/>
        <v>0</v>
      </c>
      <c r="S151" s="11">
        <f t="shared" si="104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2"/>
        <v>5488</v>
      </c>
      <c r="E152" s="2">
        <f t="shared" si="113"/>
        <v>11059559737629</v>
      </c>
      <c r="F152" s="24">
        <f t="shared" si="105"/>
        <v>127.72270363951472</v>
      </c>
      <c r="G152" s="92">
        <f t="shared" si="119"/>
        <v>2.0329698214372372E-3</v>
      </c>
      <c r="H152" s="56">
        <f t="shared" si="120"/>
        <v>1</v>
      </c>
      <c r="I152" s="7">
        <f t="shared" si="114"/>
        <v>-11193873919442</v>
      </c>
      <c r="J152" s="2">
        <f t="shared" si="115"/>
        <v>0</v>
      </c>
      <c r="K152" s="34">
        <f t="shared" si="116"/>
        <v>11059559737629</v>
      </c>
      <c r="L152" s="7">
        <f t="shared" si="117"/>
        <v>-2112812305675</v>
      </c>
      <c r="M152" s="2">
        <f t="shared" si="111"/>
        <v>0</v>
      </c>
      <c r="N152" s="34">
        <f t="shared" si="118"/>
        <v>2087460879342</v>
      </c>
      <c r="P152" s="39">
        <f t="shared" si="121"/>
        <v>2.2547526163420037E-5</v>
      </c>
      <c r="Q152" s="38">
        <f t="shared" si="122"/>
        <v>252437618.09927022</v>
      </c>
      <c r="R152" s="38">
        <f t="shared" si="123"/>
        <v>0</v>
      </c>
      <c r="S152" s="12">
        <f t="shared" si="104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2"/>
        <v>5488</v>
      </c>
      <c r="E153" s="3">
        <f t="shared" si="113"/>
        <v>13632692140614</v>
      </c>
      <c r="F153" s="23">
        <f t="shared" si="105"/>
        <v>127.72270363951472</v>
      </c>
      <c r="G153" s="91">
        <f t="shared" si="119"/>
        <v>2.0329698214372372E-3</v>
      </c>
      <c r="H153" s="55">
        <f t="shared" si="120"/>
        <v>1</v>
      </c>
      <c r="I153" s="8">
        <f t="shared" si="114"/>
        <v>-13798256046532</v>
      </c>
      <c r="J153" s="3">
        <f t="shared" si="115"/>
        <v>0</v>
      </c>
      <c r="K153" s="37">
        <f t="shared" si="116"/>
        <v>13632692140614</v>
      </c>
      <c r="L153" s="8">
        <f t="shared" si="117"/>
        <v>-2604382127090</v>
      </c>
      <c r="M153" s="3">
        <f t="shared" ref="M153:M184" si="124">J153-J152</f>
        <v>0</v>
      </c>
      <c r="N153" s="37">
        <f t="shared" si="118"/>
        <v>2573132402985</v>
      </c>
      <c r="P153" s="71">
        <f t="shared" si="121"/>
        <v>2.2547526163420037E-5</v>
      </c>
      <c r="Q153" s="70">
        <f t="shared" si="122"/>
        <v>311170101.90237933</v>
      </c>
      <c r="R153" s="70">
        <f t="shared" si="123"/>
        <v>0</v>
      </c>
      <c r="S153" s="11">
        <f t="shared" si="104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2"/>
        <v>5488</v>
      </c>
      <c r="E154" s="2">
        <f t="shared" si="113"/>
        <v>16804493072941</v>
      </c>
      <c r="F154" s="24">
        <f t="shared" si="105"/>
        <v>127.72270363951472</v>
      </c>
      <c r="G154" s="92">
        <f t="shared" si="119"/>
        <v>2.0329698214372372E-3</v>
      </c>
      <c r="H154" s="56">
        <f t="shared" si="120"/>
        <v>1</v>
      </c>
      <c r="I154" s="7">
        <f t="shared" si="114"/>
        <v>-17008577306820</v>
      </c>
      <c r="J154" s="2">
        <f t="shared" si="115"/>
        <v>0</v>
      </c>
      <c r="K154" s="34">
        <f t="shared" si="116"/>
        <v>16804493072941</v>
      </c>
      <c r="L154" s="7">
        <f t="shared" si="117"/>
        <v>-3210321260288</v>
      </c>
      <c r="M154" s="2">
        <f t="shared" si="124"/>
        <v>0</v>
      </c>
      <c r="N154" s="34">
        <f t="shared" si="118"/>
        <v>3171800932327</v>
      </c>
      <c r="P154" s="39">
        <f t="shared" si="121"/>
        <v>2.2547526163420037E-5</v>
      </c>
      <c r="Q154" s="38">
        <f t="shared" si="122"/>
        <v>383567366.29049629</v>
      </c>
      <c r="R154" s="38">
        <f t="shared" si="123"/>
        <v>0</v>
      </c>
      <c r="S154" s="12">
        <f t="shared" si="104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5">D154+IF(M155&gt;0,M155,0)</f>
        <v>5488</v>
      </c>
      <c r="E155" s="3">
        <f t="shared" ref="E155:E186" si="126">E154+IF(N155&gt;0,N155,0)</f>
        <v>20714249579306</v>
      </c>
      <c r="F155" s="23">
        <f t="shared" si="105"/>
        <v>127.72270363951472</v>
      </c>
      <c r="G155" s="91">
        <f t="shared" si="119"/>
        <v>2.0329698214372372E-3</v>
      </c>
      <c r="H155" s="55">
        <f t="shared" si="120"/>
        <v>1</v>
      </c>
      <c r="I155" s="8">
        <f t="shared" ref="I155:I186" si="127">INT((Z$4*K155+I154)/(1+Y$4*J155))</f>
        <v>-20965816333711</v>
      </c>
      <c r="J155" s="3">
        <f t="shared" ref="J155:J186" si="128">S155</f>
        <v>0</v>
      </c>
      <c r="K155" s="37">
        <f t="shared" ref="K155:K186" si="129">INT((X$4*J155+K154)/(1+W$4+Z$4))</f>
        <v>20714249579306</v>
      </c>
      <c r="L155" s="8">
        <f t="shared" ref="L155:L186" si="130">I155-I154</f>
        <v>-3957239026891</v>
      </c>
      <c r="M155" s="3">
        <f t="shared" si="124"/>
        <v>0</v>
      </c>
      <c r="N155" s="37">
        <f t="shared" ref="N155:N186" si="131">K155-K154</f>
        <v>3909756506365</v>
      </c>
      <c r="P155" s="71">
        <f t="shared" si="121"/>
        <v>2.2547526163420037E-5</v>
      </c>
      <c r="Q155" s="70">
        <f t="shared" si="122"/>
        <v>472808677.93763208</v>
      </c>
      <c r="R155" s="70">
        <f t="shared" si="123"/>
        <v>0</v>
      </c>
      <c r="S155" s="11">
        <f t="shared" si="104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5"/>
        <v>5488</v>
      </c>
      <c r="E156" s="2">
        <f t="shared" si="126"/>
        <v>25533655420091</v>
      </c>
      <c r="F156" s="24">
        <f t="shared" si="105"/>
        <v>127.72270363951472</v>
      </c>
      <c r="G156" s="92">
        <f t="shared" si="119"/>
        <v>2.0329698214372372E-3</v>
      </c>
      <c r="H156" s="56">
        <f t="shared" si="120"/>
        <v>1</v>
      </c>
      <c r="I156" s="7">
        <f t="shared" si="127"/>
        <v>-25843752043654</v>
      </c>
      <c r="J156" s="2">
        <f t="shared" si="128"/>
        <v>0</v>
      </c>
      <c r="K156" s="34">
        <f t="shared" si="129"/>
        <v>25533655420091</v>
      </c>
      <c r="L156" s="7">
        <f t="shared" si="130"/>
        <v>-4877935709943</v>
      </c>
      <c r="M156" s="2">
        <f t="shared" si="124"/>
        <v>0</v>
      </c>
      <c r="N156" s="34">
        <f t="shared" si="131"/>
        <v>4819405840785</v>
      </c>
      <c r="P156" s="39">
        <f t="shared" si="121"/>
        <v>2.2547526163420037E-5</v>
      </c>
      <c r="Q156" s="38">
        <f t="shared" si="122"/>
        <v>582812996.0815748</v>
      </c>
      <c r="R156" s="38">
        <f t="shared" si="123"/>
        <v>0</v>
      </c>
      <c r="S156" s="12">
        <f t="shared" ref="S156:S198" si="132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5"/>
        <v>5488</v>
      </c>
      <c r="E157" s="3">
        <f t="shared" si="126"/>
        <v>31474350862474</v>
      </c>
      <c r="F157" s="23">
        <f t="shared" si="105"/>
        <v>127.72270363951472</v>
      </c>
      <c r="G157" s="91">
        <f t="shared" si="119"/>
        <v>2.0329698214372372E-3</v>
      </c>
      <c r="H157" s="55">
        <f t="shared" si="120"/>
        <v>1</v>
      </c>
      <c r="I157" s="8">
        <f t="shared" si="127"/>
        <v>-31856594995178</v>
      </c>
      <c r="J157" s="3">
        <f t="shared" si="128"/>
        <v>0</v>
      </c>
      <c r="K157" s="37">
        <f t="shared" si="129"/>
        <v>31474350862474</v>
      </c>
      <c r="L157" s="8">
        <f t="shared" si="130"/>
        <v>-6012842951524</v>
      </c>
      <c r="M157" s="3">
        <f t="shared" si="124"/>
        <v>0</v>
      </c>
      <c r="N157" s="37">
        <f t="shared" si="131"/>
        <v>5940695442383</v>
      </c>
      <c r="P157" s="71">
        <f t="shared" si="121"/>
        <v>2.2547526163420037E-5</v>
      </c>
      <c r="Q157" s="70">
        <f t="shared" si="122"/>
        <v>718411070.41469109</v>
      </c>
      <c r="R157" s="70">
        <f t="shared" si="123"/>
        <v>0</v>
      </c>
      <c r="S157" s="11">
        <f t="shared" si="132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5"/>
        <v>5488</v>
      </c>
      <c r="E158" s="2">
        <f t="shared" si="126"/>
        <v>38797216689728</v>
      </c>
      <c r="F158" s="24">
        <f t="shared" si="105"/>
        <v>127.72270363951472</v>
      </c>
      <c r="G158" s="92">
        <f t="shared" si="119"/>
        <v>2.0329698214372372E-3</v>
      </c>
      <c r="H158" s="56">
        <f t="shared" si="120"/>
        <v>1</v>
      </c>
      <c r="I158" s="7">
        <f t="shared" si="127"/>
        <v>-39268394270433</v>
      </c>
      <c r="J158" s="2">
        <f t="shared" si="128"/>
        <v>0</v>
      </c>
      <c r="K158" s="34">
        <f t="shared" si="129"/>
        <v>38797216689728</v>
      </c>
      <c r="L158" s="7">
        <f t="shared" si="130"/>
        <v>-7411799275255</v>
      </c>
      <c r="M158" s="2">
        <f t="shared" si="124"/>
        <v>0</v>
      </c>
      <c r="N158" s="34">
        <f t="shared" si="131"/>
        <v>7322865827254</v>
      </c>
      <c r="P158" s="39">
        <f t="shared" si="121"/>
        <v>2.2547526163420037E-5</v>
      </c>
      <c r="Q158" s="38">
        <f t="shared" si="122"/>
        <v>885557579.50708365</v>
      </c>
      <c r="R158" s="38">
        <f t="shared" si="123"/>
        <v>0</v>
      </c>
      <c r="S158" s="12">
        <f t="shared" si="132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5"/>
        <v>5488</v>
      </c>
      <c r="E159" s="3">
        <f t="shared" si="126"/>
        <v>47823830567523</v>
      </c>
      <c r="F159" s="23">
        <f t="shared" si="105"/>
        <v>127.72270363951472</v>
      </c>
      <c r="G159" s="91">
        <f t="shared" si="119"/>
        <v>2.0329698214372372E-3</v>
      </c>
      <c r="H159" s="55">
        <f t="shared" si="120"/>
        <v>1</v>
      </c>
      <c r="I159" s="8">
        <f t="shared" si="127"/>
        <v>-48404632974745</v>
      </c>
      <c r="J159" s="3">
        <f t="shared" si="128"/>
        <v>0</v>
      </c>
      <c r="K159" s="37">
        <f t="shared" si="129"/>
        <v>47823830567523</v>
      </c>
      <c r="L159" s="8">
        <f t="shared" si="130"/>
        <v>-9136238704312</v>
      </c>
      <c r="M159" s="3">
        <f t="shared" si="124"/>
        <v>0</v>
      </c>
      <c r="N159" s="37">
        <f t="shared" si="131"/>
        <v>9026613877795</v>
      </c>
      <c r="P159" s="71">
        <f t="shared" si="121"/>
        <v>2.2547526163420037E-5</v>
      </c>
      <c r="Q159" s="70">
        <f t="shared" si="122"/>
        <v>1091592625.6475081</v>
      </c>
      <c r="R159" s="70">
        <f t="shared" si="123"/>
        <v>0</v>
      </c>
      <c r="S159" s="11">
        <f t="shared" si="132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5"/>
        <v>5488</v>
      </c>
      <c r="E160" s="2">
        <f t="shared" si="126"/>
        <v>58950588864193</v>
      </c>
      <c r="F160" s="24">
        <f t="shared" si="105"/>
        <v>127.72270363951472</v>
      </c>
      <c r="G160" s="92">
        <f t="shared" si="119"/>
        <v>2.0329698214372372E-3</v>
      </c>
      <c r="H160" s="56">
        <f t="shared" si="120"/>
        <v>1</v>
      </c>
      <c r="I160" s="7">
        <f t="shared" si="127"/>
        <v>-59666521561076</v>
      </c>
      <c r="J160" s="2">
        <f t="shared" si="128"/>
        <v>0</v>
      </c>
      <c r="K160" s="34">
        <f t="shared" si="129"/>
        <v>58950588864193</v>
      </c>
      <c r="L160" s="7">
        <f t="shared" si="130"/>
        <v>-11261888586331</v>
      </c>
      <c r="M160" s="2">
        <f t="shared" si="124"/>
        <v>0</v>
      </c>
      <c r="N160" s="34">
        <f t="shared" si="131"/>
        <v>11126758296670</v>
      </c>
      <c r="P160" s="39">
        <f t="shared" si="121"/>
        <v>2.2547526163420037E-5</v>
      </c>
      <c r="Q160" s="38">
        <f t="shared" si="122"/>
        <v>1345564069.4340944</v>
      </c>
      <c r="R160" s="38">
        <f t="shared" si="123"/>
        <v>0</v>
      </c>
      <c r="S160" s="12">
        <f t="shared" si="132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5"/>
        <v>5488</v>
      </c>
      <c r="E161" s="3">
        <f t="shared" si="126"/>
        <v>72666114073160</v>
      </c>
      <c r="F161" s="23">
        <f t="shared" si="105"/>
        <v>127.72270363951472</v>
      </c>
      <c r="G161" s="91">
        <f t="shared" si="119"/>
        <v>2.0329698214372372E-3</v>
      </c>
      <c r="H161" s="55">
        <f t="shared" si="120"/>
        <v>1</v>
      </c>
      <c r="I161" s="8">
        <f t="shared" si="127"/>
        <v>-73548616659037</v>
      </c>
      <c r="J161" s="3">
        <f t="shared" si="128"/>
        <v>0</v>
      </c>
      <c r="K161" s="37">
        <f t="shared" si="129"/>
        <v>72666114073160</v>
      </c>
      <c r="L161" s="8">
        <f t="shared" si="130"/>
        <v>-13882095097961</v>
      </c>
      <c r="M161" s="3">
        <f t="shared" si="124"/>
        <v>0</v>
      </c>
      <c r="N161" s="37">
        <f t="shared" si="131"/>
        <v>13715525208967</v>
      </c>
      <c r="P161" s="71">
        <f t="shared" si="121"/>
        <v>2.2547526163420037E-5</v>
      </c>
      <c r="Q161" s="70">
        <f t="shared" si="122"/>
        <v>1658624859.1750922</v>
      </c>
      <c r="R161" s="70">
        <f t="shared" si="123"/>
        <v>0</v>
      </c>
      <c r="S161" s="11">
        <f t="shared" si="132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5"/>
        <v>5488</v>
      </c>
      <c r="E162" s="2">
        <f t="shared" si="126"/>
        <v>89572712270239</v>
      </c>
      <c r="F162" s="24">
        <f t="shared" si="105"/>
        <v>127.72270363951472</v>
      </c>
      <c r="G162" s="92">
        <f t="shared" si="119"/>
        <v>2.0329698214372372E-3</v>
      </c>
      <c r="H162" s="56">
        <f t="shared" si="120"/>
        <v>1</v>
      </c>
      <c r="I162" s="7">
        <f t="shared" si="127"/>
        <v>-90660539124931</v>
      </c>
      <c r="J162" s="2">
        <f t="shared" si="128"/>
        <v>0</v>
      </c>
      <c r="K162" s="34">
        <f t="shared" si="129"/>
        <v>89572712270239</v>
      </c>
      <c r="L162" s="7">
        <f t="shared" si="130"/>
        <v>-17111922465894</v>
      </c>
      <c r="M162" s="2">
        <f t="shared" si="124"/>
        <v>0</v>
      </c>
      <c r="N162" s="34">
        <f t="shared" si="131"/>
        <v>16906598197079</v>
      </c>
      <c r="P162" s="39">
        <f t="shared" si="121"/>
        <v>2.2547526163420037E-5</v>
      </c>
      <c r="Q162" s="38">
        <f t="shared" si="122"/>
        <v>2044522803.4952085</v>
      </c>
      <c r="R162" s="38">
        <f t="shared" si="123"/>
        <v>0</v>
      </c>
      <c r="S162" s="12">
        <f t="shared" si="132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5"/>
        <v>5488</v>
      </c>
      <c r="E163" s="3">
        <f t="shared" si="126"/>
        <v>110412822892514</v>
      </c>
      <c r="F163" s="23">
        <f t="shared" si="105"/>
        <v>127.72270363951472</v>
      </c>
      <c r="G163" s="91">
        <f t="shared" si="119"/>
        <v>2.0329698214372372E-3</v>
      </c>
      <c r="H163" s="55">
        <f t="shared" si="120"/>
        <v>1</v>
      </c>
      <c r="I163" s="8">
        <f t="shared" si="127"/>
        <v>-111753745043235</v>
      </c>
      <c r="J163" s="3">
        <f t="shared" si="128"/>
        <v>0</v>
      </c>
      <c r="K163" s="37">
        <f t="shared" si="129"/>
        <v>110412822892514</v>
      </c>
      <c r="L163" s="8">
        <f t="shared" si="130"/>
        <v>-21093205918304</v>
      </c>
      <c r="M163" s="3">
        <f t="shared" si="124"/>
        <v>0</v>
      </c>
      <c r="N163" s="37">
        <f t="shared" si="131"/>
        <v>20840110622275</v>
      </c>
      <c r="P163" s="71">
        <f t="shared" si="121"/>
        <v>2.2547526163420037E-5</v>
      </c>
      <c r="Q163" s="70">
        <f t="shared" si="122"/>
        <v>2520204295.1112442</v>
      </c>
      <c r="R163" s="70">
        <f t="shared" si="123"/>
        <v>0</v>
      </c>
      <c r="S163" s="11">
        <f t="shared" si="132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5"/>
        <v>5488</v>
      </c>
      <c r="E164" s="2">
        <f t="shared" si="126"/>
        <v>136101622359204</v>
      </c>
      <c r="F164" s="24">
        <f t="shared" ref="F164:F204" si="133">D164*(F$34/D$34)</f>
        <v>127.72270363951472</v>
      </c>
      <c r="G164" s="92">
        <f t="shared" ref="G164:G198" si="134">D164/U$3</f>
        <v>2.0329698214372372E-3</v>
      </c>
      <c r="H164" s="56">
        <f t="shared" si="120"/>
        <v>1</v>
      </c>
      <c r="I164" s="7">
        <f t="shared" si="127"/>
        <v>-137754525306164</v>
      </c>
      <c r="J164" s="2">
        <f t="shared" si="128"/>
        <v>0</v>
      </c>
      <c r="K164" s="34">
        <f t="shared" si="129"/>
        <v>136101622359204</v>
      </c>
      <c r="L164" s="7">
        <f t="shared" si="130"/>
        <v>-26000780262929</v>
      </c>
      <c r="M164" s="2">
        <f t="shared" si="124"/>
        <v>0</v>
      </c>
      <c r="N164" s="34">
        <f t="shared" si="131"/>
        <v>25688799466690</v>
      </c>
      <c r="P164" s="39">
        <f t="shared" si="121"/>
        <v>2.2547526163420037E-5</v>
      </c>
      <c r="Q164" s="38">
        <f t="shared" si="122"/>
        <v>3106558497.8129745</v>
      </c>
      <c r="R164" s="38">
        <f t="shared" si="123"/>
        <v>0</v>
      </c>
      <c r="S164" s="12">
        <f t="shared" si="132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5"/>
        <v>5488</v>
      </c>
      <c r="E165" s="3">
        <f t="shared" si="126"/>
        <v>167767213295869</v>
      </c>
      <c r="F165" s="23">
        <f t="shared" si="133"/>
        <v>127.72270363951472</v>
      </c>
      <c r="G165" s="91">
        <f t="shared" si="134"/>
        <v>2.0329698214372372E-3</v>
      </c>
      <c r="H165" s="55">
        <f t="shared" si="120"/>
        <v>1</v>
      </c>
      <c r="I165" s="8">
        <f t="shared" si="127"/>
        <v>-169804682920871</v>
      </c>
      <c r="J165" s="3">
        <f t="shared" si="128"/>
        <v>0</v>
      </c>
      <c r="K165" s="37">
        <f t="shared" si="129"/>
        <v>167767213295869</v>
      </c>
      <c r="L165" s="8">
        <f t="shared" si="130"/>
        <v>-32050157614707</v>
      </c>
      <c r="M165" s="3">
        <f t="shared" si="124"/>
        <v>0</v>
      </c>
      <c r="N165" s="37">
        <f t="shared" si="131"/>
        <v>31665590936665</v>
      </c>
      <c r="P165" s="71">
        <f t="shared" si="121"/>
        <v>2.2547526163420037E-5</v>
      </c>
      <c r="Q165" s="70">
        <f t="shared" si="122"/>
        <v>3829334677.0121241</v>
      </c>
      <c r="R165" s="70">
        <f t="shared" si="123"/>
        <v>0</v>
      </c>
      <c r="S165" s="11">
        <f t="shared" si="132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5"/>
        <v>5488</v>
      </c>
      <c r="E166" s="2">
        <f t="shared" si="126"/>
        <v>206800164238881</v>
      </c>
      <c r="F166" s="24">
        <f t="shared" si="133"/>
        <v>127.72270363951472</v>
      </c>
      <c r="G166" s="92">
        <f t="shared" si="134"/>
        <v>2.0329698214372372E-3</v>
      </c>
      <c r="H166" s="56">
        <f t="shared" si="120"/>
        <v>1</v>
      </c>
      <c r="I166" s="7">
        <f t="shared" si="127"/>
        <v>-209311674354975</v>
      </c>
      <c r="J166" s="2">
        <f t="shared" si="128"/>
        <v>0</v>
      </c>
      <c r="K166" s="34">
        <f t="shared" si="129"/>
        <v>206800164238881</v>
      </c>
      <c r="L166" s="7">
        <f t="shared" si="130"/>
        <v>-39506991434104</v>
      </c>
      <c r="M166" s="2">
        <f t="shared" si="124"/>
        <v>0</v>
      </c>
      <c r="N166" s="34">
        <f t="shared" si="131"/>
        <v>39032950943012</v>
      </c>
      <c r="P166" s="39">
        <f t="shared" si="121"/>
        <v>2.2547526163420037E-5</v>
      </c>
      <c r="Q166" s="38">
        <f t="shared" si="122"/>
        <v>4720272957.6804333</v>
      </c>
      <c r="R166" s="38">
        <f t="shared" si="123"/>
        <v>0</v>
      </c>
      <c r="S166" s="12">
        <f t="shared" si="132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5"/>
        <v>5488</v>
      </c>
      <c r="E167" s="3">
        <f t="shared" si="126"/>
        <v>254914575315779</v>
      </c>
      <c r="F167" s="23">
        <f t="shared" si="133"/>
        <v>127.72270363951472</v>
      </c>
      <c r="G167" s="91">
        <f t="shared" si="134"/>
        <v>2.0329698214372372E-3</v>
      </c>
      <c r="H167" s="55">
        <f t="shared" si="120"/>
        <v>1</v>
      </c>
      <c r="I167" s="8">
        <f t="shared" si="127"/>
        <v>-258010416836608</v>
      </c>
      <c r="J167" s="3">
        <f t="shared" si="128"/>
        <v>0</v>
      </c>
      <c r="K167" s="37">
        <f t="shared" si="129"/>
        <v>254914575315779</v>
      </c>
      <c r="L167" s="8">
        <f t="shared" si="130"/>
        <v>-48698742481633</v>
      </c>
      <c r="M167" s="3">
        <f t="shared" si="124"/>
        <v>0</v>
      </c>
      <c r="N167" s="37">
        <f t="shared" si="131"/>
        <v>48114411076898</v>
      </c>
      <c r="P167" s="71">
        <f t="shared" si="121"/>
        <v>2.2547526163420037E-5</v>
      </c>
      <c r="Q167" s="70">
        <f t="shared" si="122"/>
        <v>5818498165.9872599</v>
      </c>
      <c r="R167" s="70">
        <f t="shared" si="123"/>
        <v>0</v>
      </c>
      <c r="S167" s="11">
        <f t="shared" si="132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5"/>
        <v>5488</v>
      </c>
      <c r="E168" s="2">
        <f t="shared" si="126"/>
        <v>314223351550930</v>
      </c>
      <c r="F168" s="24">
        <f t="shared" si="133"/>
        <v>127.72270363951472</v>
      </c>
      <c r="G168" s="92">
        <f t="shared" si="134"/>
        <v>2.0329698214372372E-3</v>
      </c>
      <c r="H168" s="56">
        <f t="shared" ref="H168:H190" si="135">D168/D167</f>
        <v>1</v>
      </c>
      <c r="I168" s="7">
        <f t="shared" si="127"/>
        <v>-318039475826030</v>
      </c>
      <c r="J168" s="2">
        <f t="shared" si="128"/>
        <v>0</v>
      </c>
      <c r="K168" s="34">
        <f t="shared" si="129"/>
        <v>314223351550930</v>
      </c>
      <c r="L168" s="7">
        <f t="shared" si="130"/>
        <v>-60029058989422</v>
      </c>
      <c r="M168" s="2">
        <f t="shared" si="124"/>
        <v>0</v>
      </c>
      <c r="N168" s="34">
        <f t="shared" si="131"/>
        <v>59308776235151</v>
      </c>
      <c r="P168" s="39">
        <f t="shared" si="121"/>
        <v>2.2547526163420037E-5</v>
      </c>
      <c r="Q168" s="38">
        <f t="shared" si="122"/>
        <v>7172237964.0525723</v>
      </c>
      <c r="R168" s="38">
        <f t="shared" si="123"/>
        <v>0</v>
      </c>
      <c r="S168" s="12">
        <f t="shared" si="132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5"/>
        <v>5488</v>
      </c>
      <c r="E169" s="3">
        <f t="shared" si="126"/>
        <v>387330989362175</v>
      </c>
      <c r="F169" s="23">
        <f t="shared" si="133"/>
        <v>127.72270363951472</v>
      </c>
      <c r="G169" s="91">
        <f t="shared" si="134"/>
        <v>2.0329698214372372E-3</v>
      </c>
      <c r="H169" s="55">
        <f t="shared" si="135"/>
        <v>1</v>
      </c>
      <c r="I169" s="8">
        <f t="shared" si="127"/>
        <v>-392034978369337</v>
      </c>
      <c r="J169" s="3">
        <f t="shared" si="128"/>
        <v>0</v>
      </c>
      <c r="K169" s="37">
        <f t="shared" si="129"/>
        <v>387330989362175</v>
      </c>
      <c r="L169" s="8">
        <f t="shared" si="130"/>
        <v>-73995502543307</v>
      </c>
      <c r="M169" s="3">
        <f t="shared" si="124"/>
        <v>0</v>
      </c>
      <c r="N169" s="37">
        <f t="shared" si="131"/>
        <v>73107637811245</v>
      </c>
      <c r="P169" s="71">
        <f t="shared" si="121"/>
        <v>2.2547526163420037E-5</v>
      </c>
      <c r="Q169" s="70">
        <f t="shared" si="122"/>
        <v>8840940728.2982807</v>
      </c>
      <c r="R169" s="70">
        <f t="shared" si="123"/>
        <v>0</v>
      </c>
      <c r="S169" s="11">
        <f t="shared" si="132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5"/>
        <v>5488</v>
      </c>
      <c r="E170" s="2">
        <f t="shared" si="126"/>
        <v>477447950891597</v>
      </c>
      <c r="F170" s="24">
        <f t="shared" si="133"/>
        <v>127.72270363951472</v>
      </c>
      <c r="G170" s="92">
        <f t="shared" si="134"/>
        <v>2.0329698214372372E-3</v>
      </c>
      <c r="H170" s="56">
        <f t="shared" si="135"/>
        <v>1</v>
      </c>
      <c r="I170" s="7">
        <f t="shared" si="127"/>
        <v>-483246376462407</v>
      </c>
      <c r="J170" s="2">
        <f t="shared" si="128"/>
        <v>0</v>
      </c>
      <c r="K170" s="34">
        <f t="shared" si="129"/>
        <v>477447950891597</v>
      </c>
      <c r="L170" s="7">
        <f t="shared" si="130"/>
        <v>-91211398093070</v>
      </c>
      <c r="M170" s="2">
        <f t="shared" si="124"/>
        <v>0</v>
      </c>
      <c r="N170" s="34">
        <f t="shared" si="131"/>
        <v>90116961529422</v>
      </c>
      <c r="P170" s="39">
        <f t="shared" si="121"/>
        <v>2.2547526163420037E-5</v>
      </c>
      <c r="Q170" s="38">
        <f t="shared" si="122"/>
        <v>10897886176.294142</v>
      </c>
      <c r="R170" s="38">
        <f t="shared" si="123"/>
        <v>0</v>
      </c>
      <c r="S170" s="12">
        <f t="shared" si="132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5"/>
        <v>5488</v>
      </c>
      <c r="E171" s="3">
        <f t="shared" si="126"/>
        <v>588531648825633</v>
      </c>
      <c r="F171" s="23">
        <f t="shared" si="133"/>
        <v>127.72270363951472</v>
      </c>
      <c r="G171" s="91">
        <f t="shared" si="134"/>
        <v>2.0329698214372372E-3</v>
      </c>
      <c r="H171" s="55">
        <f t="shared" si="135"/>
        <v>1</v>
      </c>
      <c r="I171" s="8">
        <f t="shared" si="127"/>
        <v>-595679144078565</v>
      </c>
      <c r="J171" s="3">
        <f t="shared" si="128"/>
        <v>0</v>
      </c>
      <c r="K171" s="37">
        <f t="shared" si="129"/>
        <v>588531648825633</v>
      </c>
      <c r="L171" s="8">
        <f t="shared" si="130"/>
        <v>-112432767616158</v>
      </c>
      <c r="M171" s="3">
        <f t="shared" si="124"/>
        <v>0</v>
      </c>
      <c r="N171" s="37">
        <f t="shared" si="131"/>
        <v>111083697934036</v>
      </c>
      <c r="P171" s="71">
        <f t="shared" si="121"/>
        <v>2.2547526163420037E-5</v>
      </c>
      <c r="Q171" s="70">
        <f t="shared" si="122"/>
        <v>13433403385.641739</v>
      </c>
      <c r="R171" s="70">
        <f t="shared" si="123"/>
        <v>0</v>
      </c>
      <c r="S171" s="11">
        <f t="shared" si="132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5"/>
        <v>5488</v>
      </c>
      <c r="E172" s="2">
        <f t="shared" si="126"/>
        <v>725460232937643</v>
      </c>
      <c r="F172" s="24">
        <f t="shared" si="133"/>
        <v>127.72270363951472</v>
      </c>
      <c r="G172" s="92">
        <f t="shared" si="134"/>
        <v>2.0329698214372372E-3</v>
      </c>
      <c r="H172" s="56">
        <f t="shared" si="135"/>
        <v>1</v>
      </c>
      <c r="I172" s="7">
        <f t="shared" si="127"/>
        <v>-734270674283269</v>
      </c>
      <c r="J172" s="2">
        <f t="shared" si="128"/>
        <v>0</v>
      </c>
      <c r="K172" s="34">
        <f t="shared" si="129"/>
        <v>725460232937643</v>
      </c>
      <c r="L172" s="7">
        <f t="shared" si="130"/>
        <v>-138591530204704</v>
      </c>
      <c r="M172" s="2">
        <f t="shared" si="124"/>
        <v>0</v>
      </c>
      <c r="N172" s="34">
        <f t="shared" si="131"/>
        <v>136928584112010</v>
      </c>
      <c r="P172" s="39">
        <f t="shared" si="121"/>
        <v>2.2547526163420037E-5</v>
      </c>
      <c r="Q172" s="38">
        <f t="shared" si="122"/>
        <v>16558837521.564785</v>
      </c>
      <c r="R172" s="38">
        <f t="shared" si="123"/>
        <v>0</v>
      </c>
      <c r="S172" s="12">
        <f t="shared" si="132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5"/>
        <v>5488</v>
      </c>
      <c r="E173" s="3">
        <f t="shared" si="126"/>
        <v>894246810046857</v>
      </c>
      <c r="F173" s="23">
        <f t="shared" si="133"/>
        <v>127.72270363951472</v>
      </c>
      <c r="G173" s="91">
        <f t="shared" si="134"/>
        <v>2.0329698214372372E-3</v>
      </c>
      <c r="H173" s="55">
        <f t="shared" si="135"/>
        <v>1</v>
      </c>
      <c r="I173" s="8">
        <f t="shared" si="127"/>
        <v>-905107100813794</v>
      </c>
      <c r="J173" s="3">
        <f t="shared" si="128"/>
        <v>0</v>
      </c>
      <c r="K173" s="37">
        <f t="shared" si="129"/>
        <v>894246810046857</v>
      </c>
      <c r="L173" s="8">
        <f t="shared" si="130"/>
        <v>-170836426530525</v>
      </c>
      <c r="M173" s="3">
        <f t="shared" si="124"/>
        <v>0</v>
      </c>
      <c r="N173" s="37">
        <f t="shared" si="131"/>
        <v>168786577109214</v>
      </c>
      <c r="P173" s="71">
        <f t="shared" si="121"/>
        <v>2.2547526163420037E-5</v>
      </c>
      <c r="Q173" s="70">
        <f t="shared" si="122"/>
        <v>20411439468.804783</v>
      </c>
      <c r="R173" s="70">
        <f t="shared" si="123"/>
        <v>0</v>
      </c>
      <c r="S173" s="11">
        <f t="shared" si="132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5"/>
        <v>5488</v>
      </c>
      <c r="E174" s="2">
        <f t="shared" si="126"/>
        <v>1102303504688058</v>
      </c>
      <c r="F174" s="24">
        <f t="shared" si="133"/>
        <v>127.72270363951472</v>
      </c>
      <c r="G174" s="92">
        <f t="shared" si="134"/>
        <v>2.0329698214372372E-3</v>
      </c>
      <c r="H174" s="56">
        <f t="shared" si="135"/>
        <v>1</v>
      </c>
      <c r="I174" s="7">
        <f t="shared" si="127"/>
        <v>-1115690565666315</v>
      </c>
      <c r="J174" s="2">
        <f t="shared" si="128"/>
        <v>0</v>
      </c>
      <c r="K174" s="34">
        <f t="shared" si="129"/>
        <v>1102303504688058</v>
      </c>
      <c r="L174" s="7">
        <f t="shared" si="130"/>
        <v>-210583464852521</v>
      </c>
      <c r="M174" s="2">
        <f t="shared" si="124"/>
        <v>0</v>
      </c>
      <c r="N174" s="34">
        <f t="shared" si="131"/>
        <v>208056694641201</v>
      </c>
      <c r="P174" s="39">
        <f t="shared" si="121"/>
        <v>2.2547526163420037E-5</v>
      </c>
      <c r="Q174" s="38">
        <f t="shared" si="122"/>
        <v>25160393092.008831</v>
      </c>
      <c r="R174" s="38">
        <f t="shared" si="123"/>
        <v>0</v>
      </c>
      <c r="S174" s="12">
        <f t="shared" si="132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5"/>
        <v>5488</v>
      </c>
      <c r="E175" s="3">
        <f t="shared" si="126"/>
        <v>1358766956500419</v>
      </c>
      <c r="F175" s="23">
        <f t="shared" si="133"/>
        <v>127.72270363951472</v>
      </c>
      <c r="G175" s="91">
        <f t="shared" si="134"/>
        <v>2.0329698214372372E-3</v>
      </c>
      <c r="H175" s="55">
        <f t="shared" si="135"/>
        <v>1</v>
      </c>
      <c r="I175" s="8">
        <f t="shared" si="127"/>
        <v>-1375268669527961</v>
      </c>
      <c r="J175" s="3">
        <f t="shared" si="128"/>
        <v>0</v>
      </c>
      <c r="K175" s="37">
        <f t="shared" si="129"/>
        <v>1358766956500419</v>
      </c>
      <c r="L175" s="8">
        <f t="shared" si="130"/>
        <v>-259578103861646</v>
      </c>
      <c r="M175" s="3">
        <f t="shared" si="124"/>
        <v>0</v>
      </c>
      <c r="N175" s="37">
        <f t="shared" si="131"/>
        <v>256463451812361</v>
      </c>
      <c r="P175" s="71">
        <f t="shared" si="121"/>
        <v>2.2547526163420037E-5</v>
      </c>
      <c r="Q175" s="70">
        <f t="shared" si="122"/>
        <v>31014244806.821854</v>
      </c>
      <c r="R175" s="70">
        <f t="shared" si="123"/>
        <v>0</v>
      </c>
      <c r="S175" s="11">
        <f t="shared" si="132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5"/>
        <v>5488</v>
      </c>
      <c r="E176" s="2">
        <f t="shared" si="126"/>
        <v>1674899548287187</v>
      </c>
      <c r="F176" s="24">
        <f t="shared" si="133"/>
        <v>127.72270363951472</v>
      </c>
      <c r="G176" s="92">
        <f t="shared" si="134"/>
        <v>2.0329698214372372E-3</v>
      </c>
      <c r="H176" s="56">
        <f t="shared" si="135"/>
        <v>1</v>
      </c>
      <c r="I176" s="7">
        <f t="shared" si="127"/>
        <v>-1695240572600201</v>
      </c>
      <c r="J176" s="2">
        <f t="shared" si="128"/>
        <v>0</v>
      </c>
      <c r="K176" s="34">
        <f t="shared" si="129"/>
        <v>1674899548287187</v>
      </c>
      <c r="L176" s="7">
        <f t="shared" si="130"/>
        <v>-319971903072240</v>
      </c>
      <c r="M176" s="2">
        <f t="shared" si="124"/>
        <v>0</v>
      </c>
      <c r="N176" s="34">
        <f t="shared" si="131"/>
        <v>316132591786768</v>
      </c>
      <c r="P176" s="39">
        <f t="shared" si="121"/>
        <v>2.2547526163420037E-5</v>
      </c>
      <c r="Q176" s="38">
        <f t="shared" si="122"/>
        <v>38230061725.223259</v>
      </c>
      <c r="R176" s="38">
        <f t="shared" si="123"/>
        <v>0</v>
      </c>
      <c r="S176" s="12">
        <f t="shared" si="132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5"/>
        <v>5488</v>
      </c>
      <c r="E177" s="3">
        <f t="shared" si="126"/>
        <v>2064583984348428</v>
      </c>
      <c r="F177" s="23">
        <f t="shared" si="133"/>
        <v>127.72270363951472</v>
      </c>
      <c r="G177" s="91">
        <f t="shared" si="134"/>
        <v>2.0329698214372372E-3</v>
      </c>
      <c r="H177" s="55">
        <f t="shared" si="135"/>
        <v>1</v>
      </c>
      <c r="I177" s="8">
        <f t="shared" si="127"/>
        <v>-2089657579399204</v>
      </c>
      <c r="J177" s="3">
        <f t="shared" si="128"/>
        <v>0</v>
      </c>
      <c r="K177" s="37">
        <f t="shared" si="129"/>
        <v>2064583984348428</v>
      </c>
      <c r="L177" s="8">
        <f t="shared" si="130"/>
        <v>-394417006799003</v>
      </c>
      <c r="M177" s="3">
        <f t="shared" si="124"/>
        <v>0</v>
      </c>
      <c r="N177" s="37">
        <f t="shared" si="131"/>
        <v>389684436061241</v>
      </c>
      <c r="P177" s="71">
        <f t="shared" ref="P177:P204" si="136">Y$4*((1+W$4-X$4)*(1+W$4+Z$4)-X$4)</f>
        <v>2.2547526163420037E-5</v>
      </c>
      <c r="Q177" s="70">
        <f t="shared" ref="Q177:Q204" si="137">(1+W$4-X$4)*(1+W$4+Z$4)-Y$4*((Z$4*K176)+((I176+J176)*(1+W$4+Z$4)))</f>
        <v>47124720547.572845</v>
      </c>
      <c r="R177" s="70">
        <f t="shared" ref="R177:R204" si="138">-J176*(1+W$4+Z$4)</f>
        <v>0</v>
      </c>
      <c r="S177" s="11">
        <f t="shared" si="132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5"/>
        <v>5488</v>
      </c>
      <c r="E178" s="2">
        <f t="shared" si="126"/>
        <v>2544932938089944</v>
      </c>
      <c r="F178" s="24">
        <f t="shared" si="133"/>
        <v>127.72270363951472</v>
      </c>
      <c r="G178" s="92">
        <f t="shared" si="134"/>
        <v>2.0329698214372372E-3</v>
      </c>
      <c r="H178" s="56">
        <f t="shared" si="135"/>
        <v>1</v>
      </c>
      <c r="I178" s="7">
        <f t="shared" si="127"/>
        <v>-2575840190305397</v>
      </c>
      <c r="J178" s="2">
        <f t="shared" si="128"/>
        <v>0</v>
      </c>
      <c r="K178" s="34">
        <f t="shared" si="129"/>
        <v>2544932938089944</v>
      </c>
      <c r="L178" s="7">
        <f t="shared" si="130"/>
        <v>-486182610906193</v>
      </c>
      <c r="M178" s="2">
        <f t="shared" si="124"/>
        <v>0</v>
      </c>
      <c r="N178" s="34">
        <f t="shared" si="131"/>
        <v>480348953741516</v>
      </c>
      <c r="P178" s="39">
        <f t="shared" si="136"/>
        <v>2.2547526163420037E-5</v>
      </c>
      <c r="Q178" s="38">
        <f t="shared" si="137"/>
        <v>58088822943.830498</v>
      </c>
      <c r="R178" s="38">
        <f t="shared" si="138"/>
        <v>0</v>
      </c>
      <c r="S178" s="12">
        <f t="shared" si="132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5"/>
        <v>5488</v>
      </c>
      <c r="E179" s="3">
        <f t="shared" si="126"/>
        <v>3137040541084660</v>
      </c>
      <c r="F179" s="23">
        <f t="shared" si="133"/>
        <v>127.72270363951472</v>
      </c>
      <c r="G179" s="91">
        <f t="shared" si="134"/>
        <v>2.0329698214372372E-3</v>
      </c>
      <c r="H179" s="55">
        <f t="shared" si="135"/>
        <v>1</v>
      </c>
      <c r="I179" s="8">
        <f t="shared" si="127"/>
        <v>-3175138717176525</v>
      </c>
      <c r="J179" s="3">
        <f t="shared" si="128"/>
        <v>0</v>
      </c>
      <c r="K179" s="37">
        <f t="shared" si="129"/>
        <v>3137040541084660</v>
      </c>
      <c r="L179" s="8">
        <f t="shared" si="130"/>
        <v>-599298526871128</v>
      </c>
      <c r="M179" s="3">
        <f t="shared" si="124"/>
        <v>0</v>
      </c>
      <c r="N179" s="37">
        <f t="shared" si="131"/>
        <v>592107602994716</v>
      </c>
      <c r="P179" s="71">
        <f t="shared" si="136"/>
        <v>2.2547526163420037E-5</v>
      </c>
      <c r="Q179" s="70">
        <f t="shared" si="137"/>
        <v>71603848506.538712</v>
      </c>
      <c r="R179" s="70">
        <f t="shared" si="138"/>
        <v>0</v>
      </c>
      <c r="S179" s="11">
        <f t="shared" si="132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5"/>
        <v>5488</v>
      </c>
      <c r="E180" s="2">
        <f t="shared" si="126"/>
        <v>3866908714614204</v>
      </c>
      <c r="F180" s="24">
        <f t="shared" si="133"/>
        <v>127.72270363951472</v>
      </c>
      <c r="G180" s="92">
        <f t="shared" si="134"/>
        <v>2.0329698214372372E-3</v>
      </c>
      <c r="H180" s="56">
        <f t="shared" si="135"/>
        <v>1</v>
      </c>
      <c r="I180" s="7">
        <f t="shared" si="127"/>
        <v>-3913870864836990</v>
      </c>
      <c r="J180" s="2">
        <f t="shared" si="128"/>
        <v>0</v>
      </c>
      <c r="K180" s="34">
        <f t="shared" si="129"/>
        <v>3866908714614204</v>
      </c>
      <c r="L180" s="7">
        <f t="shared" si="130"/>
        <v>-738732147660465</v>
      </c>
      <c r="M180" s="2">
        <f t="shared" si="124"/>
        <v>0</v>
      </c>
      <c r="N180" s="34">
        <f t="shared" si="131"/>
        <v>729868173529544</v>
      </c>
      <c r="P180" s="39">
        <f t="shared" si="136"/>
        <v>2.2547526163420037E-5</v>
      </c>
      <c r="Q180" s="38">
        <f t="shared" si="137"/>
        <v>88263298533.474075</v>
      </c>
      <c r="R180" s="38">
        <f t="shared" si="138"/>
        <v>0</v>
      </c>
      <c r="S180" s="12">
        <f t="shared" si="132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5"/>
        <v>5488</v>
      </c>
      <c r="E181" s="3">
        <f t="shared" si="126"/>
        <v>4766589022782966</v>
      </c>
      <c r="F181" s="23">
        <f t="shared" si="133"/>
        <v>127.72270363951472</v>
      </c>
      <c r="G181" s="91">
        <f t="shared" si="134"/>
        <v>2.0329698214372372E-3</v>
      </c>
      <c r="H181" s="55">
        <f t="shared" si="135"/>
        <v>1</v>
      </c>
      <c r="I181" s="8">
        <f t="shared" si="127"/>
        <v>-4824477451568005</v>
      </c>
      <c r="J181" s="3">
        <f t="shared" si="128"/>
        <v>0</v>
      </c>
      <c r="K181" s="37">
        <f t="shared" si="129"/>
        <v>4766589022782966</v>
      </c>
      <c r="L181" s="8">
        <f t="shared" si="130"/>
        <v>-910606586731015</v>
      </c>
      <c r="M181" s="3">
        <f t="shared" si="124"/>
        <v>0</v>
      </c>
      <c r="N181" s="37">
        <f t="shared" si="131"/>
        <v>899680308168762</v>
      </c>
      <c r="P181" s="71">
        <f t="shared" si="136"/>
        <v>2.2547526163420037E-5</v>
      </c>
      <c r="Q181" s="70">
        <f t="shared" si="137"/>
        <v>108798759151.89571</v>
      </c>
      <c r="R181" s="70">
        <f t="shared" si="138"/>
        <v>0</v>
      </c>
      <c r="S181" s="11">
        <f t="shared" si="132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5"/>
        <v>5488</v>
      </c>
      <c r="E182" s="2">
        <f t="shared" si="126"/>
        <v>5875590190750560</v>
      </c>
      <c r="F182" s="24">
        <f t="shared" si="133"/>
        <v>127.72270363951472</v>
      </c>
      <c r="G182" s="92">
        <f t="shared" si="134"/>
        <v>2.0329698214372372E-3</v>
      </c>
      <c r="H182" s="56">
        <f t="shared" si="135"/>
        <v>1</v>
      </c>
      <c r="I182" s="7">
        <f t="shared" si="127"/>
        <v>-5946947021118981</v>
      </c>
      <c r="J182" s="2">
        <f t="shared" si="128"/>
        <v>0</v>
      </c>
      <c r="K182" s="34">
        <f t="shared" si="129"/>
        <v>5875590190750560</v>
      </c>
      <c r="L182" s="7">
        <f t="shared" si="130"/>
        <v>-1122469569550976</v>
      </c>
      <c r="M182" s="2">
        <f t="shared" si="124"/>
        <v>0</v>
      </c>
      <c r="N182" s="34">
        <f t="shared" si="131"/>
        <v>1109001167967594</v>
      </c>
      <c r="P182" s="39">
        <f t="shared" si="136"/>
        <v>2.2547526163420037E-5</v>
      </c>
      <c r="Q182" s="38">
        <f t="shared" si="137"/>
        <v>134112028325.18318</v>
      </c>
      <c r="R182" s="38">
        <f t="shared" si="138"/>
        <v>0</v>
      </c>
      <c r="S182" s="12">
        <f t="shared" si="132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5"/>
        <v>5488</v>
      </c>
      <c r="E183" s="3">
        <f t="shared" si="126"/>
        <v>7242613098095093</v>
      </c>
      <c r="F183" s="23">
        <f t="shared" si="133"/>
        <v>127.72270363951472</v>
      </c>
      <c r="G183" s="91">
        <f t="shared" si="134"/>
        <v>2.0329698214372372E-3</v>
      </c>
      <c r="H183" s="55">
        <f t="shared" si="135"/>
        <v>1</v>
      </c>
      <c r="I183" s="8">
        <f t="shared" si="127"/>
        <v>-7330571906911869</v>
      </c>
      <c r="J183" s="3">
        <f t="shared" si="128"/>
        <v>0</v>
      </c>
      <c r="K183" s="37">
        <f t="shared" si="129"/>
        <v>7242613098095093</v>
      </c>
      <c r="L183" s="8">
        <f t="shared" si="130"/>
        <v>-1383624885792888</v>
      </c>
      <c r="M183" s="3">
        <f t="shared" si="124"/>
        <v>0</v>
      </c>
      <c r="N183" s="37">
        <f t="shared" si="131"/>
        <v>1367022907344533</v>
      </c>
      <c r="P183" s="71">
        <f t="shared" si="136"/>
        <v>2.2547526163420037E-5</v>
      </c>
      <c r="Q183" s="70">
        <f t="shared" si="137"/>
        <v>165314717573.09335</v>
      </c>
      <c r="R183" s="70">
        <f t="shared" si="138"/>
        <v>0</v>
      </c>
      <c r="S183" s="11">
        <f t="shared" si="132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5"/>
        <v>5488</v>
      </c>
      <c r="E184" s="2">
        <f t="shared" si="126"/>
        <v>8927689438122273</v>
      </c>
      <c r="F184" s="24">
        <f t="shared" si="133"/>
        <v>127.72270363951472</v>
      </c>
      <c r="G184" s="92">
        <f t="shared" si="134"/>
        <v>2.0329698214372372E-3</v>
      </c>
      <c r="H184" s="56">
        <f t="shared" si="135"/>
        <v>1</v>
      </c>
      <c r="I184" s="7">
        <f t="shared" si="127"/>
        <v>-9036112864562252</v>
      </c>
      <c r="J184" s="2">
        <f t="shared" si="128"/>
        <v>0</v>
      </c>
      <c r="K184" s="34">
        <f t="shared" si="129"/>
        <v>8927689438122273</v>
      </c>
      <c r="L184" s="7">
        <f t="shared" si="130"/>
        <v>-1705540957650383</v>
      </c>
      <c r="M184" s="2">
        <f t="shared" si="124"/>
        <v>0</v>
      </c>
      <c r="N184" s="34">
        <f t="shared" si="131"/>
        <v>1685076340027180</v>
      </c>
      <c r="P184" s="39">
        <f t="shared" si="136"/>
        <v>2.2547526163420037E-5</v>
      </c>
      <c r="Q184" s="38">
        <f t="shared" si="137"/>
        <v>203777067482.80283</v>
      </c>
      <c r="R184" s="38">
        <f t="shared" si="138"/>
        <v>0</v>
      </c>
      <c r="S184" s="12">
        <f t="shared" si="132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5"/>
        <v>5488</v>
      </c>
      <c r="E185" s="3">
        <f t="shared" si="126"/>
        <v>1.1004817960595346E+16</v>
      </c>
      <c r="F185" s="23">
        <f t="shared" si="133"/>
        <v>127.72270363951472</v>
      </c>
      <c r="G185" s="91">
        <f t="shared" si="134"/>
        <v>2.0329698214372372E-3</v>
      </c>
      <c r="H185" s="55">
        <f t="shared" si="135"/>
        <v>1</v>
      </c>
      <c r="I185" s="8">
        <f t="shared" si="127"/>
        <v>-1.113846733078454E+16</v>
      </c>
      <c r="J185" s="3">
        <f t="shared" si="128"/>
        <v>0</v>
      </c>
      <c r="K185" s="37">
        <f t="shared" si="129"/>
        <v>1.1004817960595346E+16</v>
      </c>
      <c r="L185" s="8">
        <f t="shared" si="130"/>
        <v>-2102354466222288</v>
      </c>
      <c r="M185" s="3">
        <f t="shared" ref="M185:M198" si="139">J185-J184</f>
        <v>0</v>
      </c>
      <c r="N185" s="37">
        <f t="shared" si="131"/>
        <v>2077128522473073</v>
      </c>
      <c r="P185" s="71">
        <f t="shared" si="136"/>
        <v>2.2547526163420037E-5</v>
      </c>
      <c r="Q185" s="70">
        <f t="shared" si="137"/>
        <v>251188120703.99316</v>
      </c>
      <c r="R185" s="70">
        <f t="shared" si="138"/>
        <v>0</v>
      </c>
      <c r="S185" s="11">
        <f t="shared" si="132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5"/>
        <v>5488</v>
      </c>
      <c r="E186" s="2">
        <f t="shared" si="126"/>
        <v>1.3565214066329986E+16</v>
      </c>
      <c r="F186" s="24">
        <f t="shared" si="133"/>
        <v>127.72270363951472</v>
      </c>
      <c r="G186" s="92">
        <f t="shared" si="134"/>
        <v>2.0329698214372372E-3</v>
      </c>
      <c r="H186" s="56">
        <f t="shared" si="135"/>
        <v>1</v>
      </c>
      <c r="I186" s="7">
        <f t="shared" si="127"/>
        <v>-1.3729958483089564E+16</v>
      </c>
      <c r="J186" s="2">
        <f t="shared" si="128"/>
        <v>0</v>
      </c>
      <c r="K186" s="34">
        <f t="shared" si="129"/>
        <v>1.3565214066329986E+16</v>
      </c>
      <c r="L186" s="7">
        <f t="shared" si="130"/>
        <v>-2591491152305024</v>
      </c>
      <c r="M186" s="2">
        <f t="shared" si="139"/>
        <v>0</v>
      </c>
      <c r="N186" s="34">
        <f t="shared" si="131"/>
        <v>2560396105734640</v>
      </c>
      <c r="P186" s="39">
        <f t="shared" si="136"/>
        <v>2.2547526163420037E-5</v>
      </c>
      <c r="Q186" s="38">
        <f t="shared" si="137"/>
        <v>309629894875.85944</v>
      </c>
      <c r="R186" s="38">
        <f t="shared" si="138"/>
        <v>0</v>
      </c>
      <c r="S186" s="12">
        <f t="shared" si="132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40">D186+IF(M187&gt;0,M187,0)</f>
        <v>5488</v>
      </c>
      <c r="E187" s="3">
        <f t="shared" ref="E187:E198" si="141">E186+IF(N187&gt;0,N187,0)</f>
        <v>1.672131545694391E+16</v>
      </c>
      <c r="F187" s="23">
        <f t="shared" si="133"/>
        <v>127.72270363951472</v>
      </c>
      <c r="G187" s="91">
        <f t="shared" si="134"/>
        <v>2.0329698214372372E-3</v>
      </c>
      <c r="H187" s="55">
        <f t="shared" si="135"/>
        <v>1</v>
      </c>
      <c r="I187" s="8">
        <f t="shared" ref="I187:I204" si="142">INT((Z$4*K187+I186)/(1+Y$4*J187))</f>
        <v>-1.692438953664204E+16</v>
      </c>
      <c r="J187" s="3">
        <f t="shared" ref="J187:J198" si="143">S187</f>
        <v>0</v>
      </c>
      <c r="K187" s="37">
        <f t="shared" ref="K187:K204" si="144">INT((X$4*J187+K186)/(1+W$4+Z$4))</f>
        <v>1.672131545694391E+16</v>
      </c>
      <c r="L187" s="8">
        <f t="shared" ref="L187:L198" si="145">I187-I186</f>
        <v>-3194431053552476</v>
      </c>
      <c r="M187" s="3">
        <f t="shared" si="139"/>
        <v>0</v>
      </c>
      <c r="N187" s="37">
        <f t="shared" ref="N187:N198" si="146">K187-K186</f>
        <v>3156101390613924</v>
      </c>
      <c r="P187" s="71">
        <f t="shared" si="136"/>
        <v>2.2547526163420037E-5</v>
      </c>
      <c r="Q187" s="70">
        <f t="shared" si="137"/>
        <v>381668812729.48944</v>
      </c>
      <c r="R187" s="70">
        <f t="shared" si="138"/>
        <v>0</v>
      </c>
      <c r="S187" s="11">
        <f t="shared" si="132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40"/>
        <v>5488</v>
      </c>
      <c r="E188" s="2">
        <f t="shared" si="141"/>
        <v>2.061171974459498E+16</v>
      </c>
      <c r="F188" s="24">
        <f t="shared" si="133"/>
        <v>127.72270363951472</v>
      </c>
      <c r="G188" s="92">
        <f t="shared" si="134"/>
        <v>2.0329698214372372E-3</v>
      </c>
      <c r="H188" s="56">
        <f t="shared" si="135"/>
        <v>1</v>
      </c>
      <c r="I188" s="7">
        <f t="shared" si="142"/>
        <v>-2.086204131940966E+16</v>
      </c>
      <c r="J188" s="2">
        <f t="shared" si="143"/>
        <v>0</v>
      </c>
      <c r="K188" s="34">
        <f t="shared" si="144"/>
        <v>2.061171974459498E+16</v>
      </c>
      <c r="L188" s="7">
        <f t="shared" si="145"/>
        <v>-3937651782767620</v>
      </c>
      <c r="M188" s="2">
        <f t="shared" si="139"/>
        <v>0</v>
      </c>
      <c r="N188" s="34">
        <f t="shared" si="146"/>
        <v>3890404287651070</v>
      </c>
      <c r="P188" s="39">
        <f t="shared" si="136"/>
        <v>2.2547526163420037E-5</v>
      </c>
      <c r="Q188" s="38">
        <f t="shared" si="137"/>
        <v>470468404443.80664</v>
      </c>
      <c r="R188" s="38">
        <f t="shared" si="138"/>
        <v>0</v>
      </c>
      <c r="S188" s="12">
        <f t="shared" si="132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40"/>
        <v>5488</v>
      </c>
      <c r="E189" s="3">
        <f t="shared" si="141"/>
        <v>2.5407270852802476E+16</v>
      </c>
      <c r="F189" s="23">
        <f t="shared" si="133"/>
        <v>127.72270363951472</v>
      </c>
      <c r="G189" s="91">
        <f t="shared" si="134"/>
        <v>2.0329698214372372E-3</v>
      </c>
      <c r="H189" s="55">
        <f t="shared" si="135"/>
        <v>1</v>
      </c>
      <c r="I189" s="8">
        <f t="shared" si="142"/>
        <v>-2.5715832590030456E+16</v>
      </c>
      <c r="J189" s="3">
        <f t="shared" si="143"/>
        <v>0</v>
      </c>
      <c r="K189" s="37">
        <f t="shared" si="144"/>
        <v>2.5407270852802476E+16</v>
      </c>
      <c r="L189" s="8">
        <f t="shared" si="145"/>
        <v>-4853791270620796</v>
      </c>
      <c r="M189" s="3">
        <f t="shared" si="139"/>
        <v>0</v>
      </c>
      <c r="N189" s="37">
        <f t="shared" si="146"/>
        <v>4795551108207496</v>
      </c>
      <c r="P189" s="71">
        <f t="shared" si="136"/>
        <v>2.2547526163420037E-5</v>
      </c>
      <c r="Q189" s="70">
        <f t="shared" si="137"/>
        <v>579928231486.89307</v>
      </c>
      <c r="R189" s="70">
        <f t="shared" si="138"/>
        <v>0</v>
      </c>
      <c r="S189" s="11">
        <f t="shared" si="132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40"/>
        <v>5488</v>
      </c>
      <c r="E190" s="2">
        <f t="shared" si="141"/>
        <v>3.1318561487667412E+16</v>
      </c>
      <c r="F190" s="24">
        <f t="shared" si="133"/>
        <v>127.72270363951472</v>
      </c>
      <c r="G190" s="92">
        <f t="shared" si="134"/>
        <v>2.0329698214372372E-3</v>
      </c>
      <c r="H190" s="56">
        <f t="shared" si="135"/>
        <v>1</v>
      </c>
      <c r="I190" s="7">
        <f t="shared" si="142"/>
        <v>-3.1698913623720988E+16</v>
      </c>
      <c r="J190" s="2">
        <f t="shared" si="143"/>
        <v>0</v>
      </c>
      <c r="K190" s="34">
        <f t="shared" si="144"/>
        <v>3.1318561487667412E+16</v>
      </c>
      <c r="L190" s="7">
        <f t="shared" si="145"/>
        <v>-5983081033690532</v>
      </c>
      <c r="M190" s="2">
        <f t="shared" si="139"/>
        <v>0</v>
      </c>
      <c r="N190" s="34">
        <f t="shared" si="146"/>
        <v>5911290634864936</v>
      </c>
      <c r="P190" s="39">
        <f t="shared" si="136"/>
        <v>2.2547526163420037E-5</v>
      </c>
      <c r="Q190" s="38">
        <f t="shared" si="137"/>
        <v>714855132669.59949</v>
      </c>
      <c r="R190" s="38">
        <f t="shared" si="138"/>
        <v>0</v>
      </c>
      <c r="S190" s="12">
        <f t="shared" si="132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40"/>
        <v>5488</v>
      </c>
      <c r="E191" s="3">
        <f t="shared" si="141"/>
        <v>3.860518114438152E+16</v>
      </c>
      <c r="F191" s="23">
        <f t="shared" si="133"/>
        <v>127.72270363951472</v>
      </c>
      <c r="G191" s="91">
        <f t="shared" si="134"/>
        <v>2.0329698214372372E-3</v>
      </c>
      <c r="H191" s="55">
        <f t="shared" ref="H191:H198" si="147">D191/D190</f>
        <v>1</v>
      </c>
      <c r="I191" s="8">
        <f t="shared" si="142"/>
        <v>-3.9074026532341984E+16</v>
      </c>
      <c r="J191" s="3">
        <f t="shared" si="143"/>
        <v>0</v>
      </c>
      <c r="K191" s="37">
        <f t="shared" si="144"/>
        <v>3.860518114438152E+16</v>
      </c>
      <c r="L191" s="8">
        <f t="shared" si="145"/>
        <v>-7375112908620996</v>
      </c>
      <c r="M191" s="3">
        <f t="shared" si="139"/>
        <v>0</v>
      </c>
      <c r="N191" s="37">
        <f t="shared" si="146"/>
        <v>7286619656714108</v>
      </c>
      <c r="P191" s="71">
        <f t="shared" si="136"/>
        <v>2.2547526163420037E-5</v>
      </c>
      <c r="Q191" s="70">
        <f t="shared" si="137"/>
        <v>881174312541.88049</v>
      </c>
      <c r="R191" s="70">
        <f t="shared" si="138"/>
        <v>0</v>
      </c>
      <c r="S191" s="11">
        <f t="shared" si="132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40"/>
        <v>5488</v>
      </c>
      <c r="E192" s="2">
        <f t="shared" si="141"/>
        <v>4.7587115767669688E+16</v>
      </c>
      <c r="F192" s="24">
        <f t="shared" si="133"/>
        <v>127.72270363951472</v>
      </c>
      <c r="G192" s="92">
        <f t="shared" si="134"/>
        <v>2.0329698214372372E-3</v>
      </c>
      <c r="H192" s="56">
        <f t="shared" si="147"/>
        <v>1</v>
      </c>
      <c r="I192" s="7">
        <f t="shared" si="142"/>
        <v>-4.8165043369424232E+16</v>
      </c>
      <c r="J192" s="2">
        <f t="shared" si="143"/>
        <v>0</v>
      </c>
      <c r="K192" s="34">
        <f t="shared" si="144"/>
        <v>4.7587115767669688E+16</v>
      </c>
      <c r="L192" s="7">
        <f t="shared" si="145"/>
        <v>-9091016837082248</v>
      </c>
      <c r="M192" s="2">
        <f t="shared" si="139"/>
        <v>0</v>
      </c>
      <c r="N192" s="34">
        <f t="shared" si="146"/>
        <v>8981934623288168</v>
      </c>
      <c r="P192" s="39">
        <f t="shared" si="136"/>
        <v>2.2547526163420037E-5</v>
      </c>
      <c r="Q192" s="38">
        <f t="shared" si="137"/>
        <v>1086189541906.1906</v>
      </c>
      <c r="R192" s="38">
        <f t="shared" si="138"/>
        <v>0</v>
      </c>
      <c r="S192" s="12">
        <f t="shared" si="132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40"/>
        <v>5488</v>
      </c>
      <c r="E193" s="3">
        <f t="shared" si="141"/>
        <v>5.8658799672933808E+16</v>
      </c>
      <c r="F193" s="23">
        <f t="shared" si="133"/>
        <v>127.72270363951472</v>
      </c>
      <c r="G193" s="91">
        <f t="shared" si="134"/>
        <v>2.0329698214372372E-3</v>
      </c>
      <c r="H193" s="55">
        <f t="shared" si="147"/>
        <v>1</v>
      </c>
      <c r="I193" s="8">
        <f t="shared" si="142"/>
        <v>-5.9371188706603376E+16</v>
      </c>
      <c r="J193" s="3">
        <f t="shared" si="143"/>
        <v>0</v>
      </c>
      <c r="K193" s="37">
        <f t="shared" si="144"/>
        <v>5.8658799672933808E+16</v>
      </c>
      <c r="L193" s="8">
        <f t="shared" si="145"/>
        <v>-1.1206145337179144E+16</v>
      </c>
      <c r="M193" s="3">
        <f t="shared" si="139"/>
        <v>0</v>
      </c>
      <c r="N193" s="37">
        <f t="shared" si="146"/>
        <v>1.107168390526412E+16</v>
      </c>
      <c r="P193" s="71">
        <f t="shared" si="136"/>
        <v>2.2547526163420037E-5</v>
      </c>
      <c r="Q193" s="70">
        <f t="shared" si="137"/>
        <v>1338903896940.7515</v>
      </c>
      <c r="R193" s="70">
        <f t="shared" si="138"/>
        <v>0</v>
      </c>
      <c r="S193" s="11">
        <f t="shared" si="132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40"/>
        <v>5488</v>
      </c>
      <c r="E194" s="2">
        <f t="shared" si="141"/>
        <v>7.2306436806726352E+16</v>
      </c>
      <c r="F194" s="24">
        <f t="shared" si="133"/>
        <v>127.72270363951472</v>
      </c>
      <c r="G194" s="92">
        <f t="shared" si="134"/>
        <v>2.0329698214372372E-3</v>
      </c>
      <c r="H194" s="56">
        <f t="shared" si="147"/>
        <v>1</v>
      </c>
      <c r="I194" s="7">
        <f t="shared" si="142"/>
        <v>-7.318457125427952E+16</v>
      </c>
      <c r="J194" s="2">
        <f t="shared" si="143"/>
        <v>0</v>
      </c>
      <c r="K194" s="34">
        <f t="shared" si="144"/>
        <v>7.2306436806726352E+16</v>
      </c>
      <c r="L194" s="7">
        <f t="shared" si="145"/>
        <v>-1.3813382547676144E+16</v>
      </c>
      <c r="M194" s="2">
        <f t="shared" si="139"/>
        <v>0</v>
      </c>
      <c r="N194" s="34">
        <f t="shared" si="146"/>
        <v>1.3647637133792544E+16</v>
      </c>
      <c r="P194" s="39">
        <f t="shared" si="136"/>
        <v>2.2547526163420037E-5</v>
      </c>
      <c r="Q194" s="38">
        <f t="shared" si="137"/>
        <v>1650415121929.0547</v>
      </c>
      <c r="R194" s="38">
        <f t="shared" si="138"/>
        <v>0</v>
      </c>
      <c r="S194" s="12">
        <f t="shared" si="132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40"/>
        <v>5488</v>
      </c>
      <c r="E195" s="3">
        <f t="shared" si="141"/>
        <v>8.9129351995545568E+16</v>
      </c>
      <c r="F195" s="23">
        <f t="shared" si="133"/>
        <v>127.72270363951472</v>
      </c>
      <c r="G195" s="91">
        <f t="shared" si="134"/>
        <v>2.0329698214372372E-3</v>
      </c>
      <c r="H195" s="55">
        <f t="shared" si="147"/>
        <v>1</v>
      </c>
      <c r="I195" s="8">
        <f t="shared" si="142"/>
        <v>-9.0211794413289104E+16</v>
      </c>
      <c r="J195" s="3">
        <f t="shared" si="143"/>
        <v>0</v>
      </c>
      <c r="K195" s="37">
        <f t="shared" si="144"/>
        <v>8.9129351995545568E+16</v>
      </c>
      <c r="L195" s="8">
        <f t="shared" si="145"/>
        <v>-1.7027223159009584E+16</v>
      </c>
      <c r="M195" s="3">
        <f t="shared" si="139"/>
        <v>0</v>
      </c>
      <c r="N195" s="37">
        <f t="shared" si="146"/>
        <v>1.6822915188819216E+16</v>
      </c>
      <c r="P195" s="71">
        <f t="shared" si="136"/>
        <v>2.2547526163420037E-5</v>
      </c>
      <c r="Q195" s="70">
        <f t="shared" si="137"/>
        <v>2034402977626.616</v>
      </c>
      <c r="R195" s="70">
        <f t="shared" si="138"/>
        <v>0</v>
      </c>
      <c r="S195" s="11">
        <f t="shared" si="132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40"/>
        <v>5488</v>
      </c>
      <c r="E196" s="2">
        <f t="shared" si="141"/>
        <v>1.0986630980558654E+17</v>
      </c>
      <c r="F196" s="24">
        <f t="shared" si="133"/>
        <v>127.72270363951472</v>
      </c>
      <c r="G196" s="92">
        <f t="shared" si="134"/>
        <v>2.0329698214372372E-3</v>
      </c>
      <c r="H196" s="56">
        <f t="shared" si="147"/>
        <v>1</v>
      </c>
      <c r="I196" s="7">
        <f t="shared" si="142"/>
        <v>-1.1120059476729704E+17</v>
      </c>
      <c r="J196" s="2">
        <f t="shared" si="143"/>
        <v>0</v>
      </c>
      <c r="K196" s="34">
        <f t="shared" si="144"/>
        <v>1.0986630980558654E+17</v>
      </c>
      <c r="L196" s="7">
        <f t="shared" si="145"/>
        <v>-2.0988800354007936E+16</v>
      </c>
      <c r="M196" s="2">
        <f t="shared" si="139"/>
        <v>0</v>
      </c>
      <c r="N196" s="34">
        <f t="shared" si="146"/>
        <v>2.0736957810040976E+16</v>
      </c>
      <c r="P196" s="39">
        <f t="shared" si="136"/>
        <v>2.2547526163420037E-5</v>
      </c>
      <c r="Q196" s="38">
        <f t="shared" si="137"/>
        <v>2507729976770.0586</v>
      </c>
      <c r="R196" s="38">
        <f t="shared" si="138"/>
        <v>0</v>
      </c>
      <c r="S196" s="12">
        <f t="shared" si="132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40"/>
        <v>5488</v>
      </c>
      <c r="E197" s="3">
        <f t="shared" si="141"/>
        <v>1.3542795678465582E+17</v>
      </c>
      <c r="F197" s="23">
        <f t="shared" si="133"/>
        <v>127.72270363951472</v>
      </c>
      <c r="G197" s="91">
        <f t="shared" si="134"/>
        <v>2.0329698214372372E-3</v>
      </c>
      <c r="H197" s="55">
        <f t="shared" si="147"/>
        <v>1</v>
      </c>
      <c r="I197" s="8">
        <f t="shared" si="142"/>
        <v>-1.370726783235231E+17</v>
      </c>
      <c r="J197" s="3">
        <f t="shared" si="143"/>
        <v>0</v>
      </c>
      <c r="K197" s="37">
        <f t="shared" si="144"/>
        <v>1.3542795678465582E+17</v>
      </c>
      <c r="L197" s="8">
        <f t="shared" si="145"/>
        <v>-2.5872083556226064E+16</v>
      </c>
      <c r="M197" s="3">
        <f t="shared" si="139"/>
        <v>0</v>
      </c>
      <c r="N197" s="37">
        <f t="shared" si="146"/>
        <v>2.556164697906928E+16</v>
      </c>
      <c r="P197" s="71">
        <f t="shared" si="136"/>
        <v>2.2547526163420037E-5</v>
      </c>
      <c r="Q197" s="70">
        <f t="shared" si="137"/>
        <v>3091181887537.2427</v>
      </c>
      <c r="R197" s="70">
        <f t="shared" si="138"/>
        <v>0</v>
      </c>
      <c r="S197" s="11">
        <f t="shared" si="132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40"/>
        <v>5488</v>
      </c>
      <c r="E198" s="47">
        <f t="shared" si="141"/>
        <v>1.6693681176077878E+17</v>
      </c>
      <c r="F198" s="94">
        <f t="shared" si="133"/>
        <v>127.72270363951472</v>
      </c>
      <c r="G198" s="93">
        <f t="shared" si="134"/>
        <v>2.0329698214372372E-3</v>
      </c>
      <c r="H198" s="57">
        <f t="shared" si="147"/>
        <v>1</v>
      </c>
      <c r="I198" s="30">
        <f t="shared" si="142"/>
        <v>-1.6896419647846733E+17</v>
      </c>
      <c r="J198" s="47">
        <f t="shared" si="143"/>
        <v>0</v>
      </c>
      <c r="K198" s="88">
        <f t="shared" si="144"/>
        <v>1.6693681176077878E+17</v>
      </c>
      <c r="L198" s="30">
        <f t="shared" si="145"/>
        <v>-3.1891518154944224E+16</v>
      </c>
      <c r="M198" s="47">
        <f t="shared" si="139"/>
        <v>0</v>
      </c>
      <c r="N198" s="88">
        <f t="shared" si="146"/>
        <v>3.150885497612296E+16</v>
      </c>
      <c r="P198" s="39">
        <f t="shared" si="136"/>
        <v>2.2547526163420037E-5</v>
      </c>
      <c r="Q198" s="38">
        <f t="shared" si="137"/>
        <v>3810380523562.4712</v>
      </c>
      <c r="R198" s="38">
        <f t="shared" si="138"/>
        <v>0</v>
      </c>
      <c r="S198" s="12">
        <f t="shared" si="132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8">D198+IF(M199&gt;0,M199,0)</f>
        <v>5488</v>
      </c>
      <c r="E199" s="3">
        <f t="shared" ref="E199:E202" si="149">E198+IF(N199&gt;0,N199,0)</f>
        <v>2.0577656033876723E+17</v>
      </c>
      <c r="F199" s="23">
        <f t="shared" si="133"/>
        <v>127.72270363951472</v>
      </c>
      <c r="G199" s="91">
        <f t="shared" ref="G199:G202" si="150">D199/U$3</f>
        <v>2.0329698214372372E-3</v>
      </c>
      <c r="H199" s="55">
        <f t="shared" ref="H199:H203" si="151">D199/D198</f>
        <v>1</v>
      </c>
      <c r="I199" s="8">
        <f t="shared" si="142"/>
        <v>-2.0827563917757613E+17</v>
      </c>
      <c r="J199" s="3">
        <f t="shared" ref="J199:J202" si="152">S199</f>
        <v>0</v>
      </c>
      <c r="K199" s="37">
        <f t="shared" si="144"/>
        <v>2.0577656033876723E+17</v>
      </c>
      <c r="L199" s="8">
        <f t="shared" ref="L199:L202" si="153">I199-I198</f>
        <v>-3.93114426991088E+16</v>
      </c>
      <c r="M199" s="3">
        <f t="shared" ref="M199:M202" si="154">J199-J198</f>
        <v>0</v>
      </c>
      <c r="N199" s="37">
        <f t="shared" ref="N199:N202" si="155">K199-K198</f>
        <v>3.8839748577988448E+16</v>
      </c>
      <c r="P199" s="71">
        <f t="shared" si="136"/>
        <v>2.2547526163420037E-5</v>
      </c>
      <c r="Q199" s="70">
        <f t="shared" si="137"/>
        <v>4696908904933.9873</v>
      </c>
      <c r="R199" s="70">
        <f t="shared" si="138"/>
        <v>0</v>
      </c>
      <c r="S199" s="11">
        <f t="shared" ref="S199:S203" si="156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8"/>
        <v>5488</v>
      </c>
      <c r="E200" s="2">
        <f t="shared" si="149"/>
        <v>2.5365281832226102E+17</v>
      </c>
      <c r="F200" s="24">
        <f t="shared" si="133"/>
        <v>127.72270363951472</v>
      </c>
      <c r="G200" s="92">
        <f t="shared" si="150"/>
        <v>2.0329698214372372E-3</v>
      </c>
      <c r="H200" s="56">
        <f t="shared" si="151"/>
        <v>1</v>
      </c>
      <c r="I200" s="7">
        <f t="shared" si="142"/>
        <v>-2.567333362861639E+17</v>
      </c>
      <c r="J200" s="2">
        <f t="shared" si="152"/>
        <v>0</v>
      </c>
      <c r="K200" s="34">
        <f t="shared" si="144"/>
        <v>2.5365281832226102E+17</v>
      </c>
      <c r="L200" s="7">
        <f t="shared" si="153"/>
        <v>-4.8457697108587776E+16</v>
      </c>
      <c r="M200" s="2">
        <f t="shared" si="154"/>
        <v>0</v>
      </c>
      <c r="N200" s="34">
        <f t="shared" si="155"/>
        <v>4.7876257983493792E+16</v>
      </c>
      <c r="P200" s="39">
        <f t="shared" si="136"/>
        <v>2.2547526163420037E-5</v>
      </c>
      <c r="Q200" s="38">
        <f t="shared" si="137"/>
        <v>5789698200699.0449</v>
      </c>
      <c r="R200" s="38">
        <f t="shared" si="138"/>
        <v>0</v>
      </c>
      <c r="S200" s="12">
        <f t="shared" si="156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8"/>
        <v>5488</v>
      </c>
      <c r="E201" s="3">
        <f t="shared" si="149"/>
        <v>3.1266803243724301E+17</v>
      </c>
      <c r="F201" s="23">
        <f t="shared" si="133"/>
        <v>127.72270363951472</v>
      </c>
      <c r="G201" s="91">
        <f t="shared" si="150"/>
        <v>2.0329698214372372E-3</v>
      </c>
      <c r="H201" s="55">
        <f t="shared" si="151"/>
        <v>1</v>
      </c>
      <c r="I201" s="8">
        <f t="shared" si="142"/>
        <v>-3.1646526795401056E+17</v>
      </c>
      <c r="J201" s="3">
        <f t="shared" si="152"/>
        <v>0</v>
      </c>
      <c r="K201" s="37">
        <f t="shared" si="144"/>
        <v>3.1266803243724301E+17</v>
      </c>
      <c r="L201" s="8">
        <f t="shared" si="153"/>
        <v>-5.9731931667846656E+16</v>
      </c>
      <c r="M201" s="3">
        <f t="shared" si="154"/>
        <v>0</v>
      </c>
      <c r="N201" s="37">
        <f t="shared" si="155"/>
        <v>5.9015214114981984E+16</v>
      </c>
      <c r="P201" s="71">
        <f t="shared" si="136"/>
        <v>2.2547526163420037E-5</v>
      </c>
      <c r="Q201" s="70">
        <f t="shared" si="137"/>
        <v>7136737359322.7139</v>
      </c>
      <c r="R201" s="70">
        <f t="shared" si="138"/>
        <v>0</v>
      </c>
      <c r="S201" s="11">
        <f t="shared" si="156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8"/>
        <v>5488</v>
      </c>
      <c r="E202" s="2">
        <f t="shared" si="149"/>
        <v>3.8541380756106163E+17</v>
      </c>
      <c r="F202" s="24">
        <f t="shared" si="133"/>
        <v>127.72270363951472</v>
      </c>
      <c r="G202" s="92">
        <f t="shared" si="150"/>
        <v>2.0329698214372372E-3</v>
      </c>
      <c r="H202" s="56">
        <f t="shared" si="151"/>
        <v>1</v>
      </c>
      <c r="I202" s="7">
        <f t="shared" si="142"/>
        <v>-3.900945131238144E+17</v>
      </c>
      <c r="J202" s="2">
        <f t="shared" si="152"/>
        <v>0</v>
      </c>
      <c r="K202" s="34">
        <f t="shared" si="144"/>
        <v>3.8541380756106163E+17</v>
      </c>
      <c r="L202" s="7">
        <f t="shared" si="153"/>
        <v>-7.362924516980384E+16</v>
      </c>
      <c r="M202" s="2">
        <f t="shared" si="154"/>
        <v>0</v>
      </c>
      <c r="N202" s="34">
        <f t="shared" si="155"/>
        <v>7.2745775123818624E+16</v>
      </c>
      <c r="P202" s="39">
        <f t="shared" si="136"/>
        <v>2.2547526163420037E-5</v>
      </c>
      <c r="Q202" s="38">
        <f t="shared" si="137"/>
        <v>8797180504124.2246</v>
      </c>
      <c r="R202" s="38">
        <f t="shared" si="138"/>
        <v>0</v>
      </c>
      <c r="S202" s="12">
        <f t="shared" si="156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5488</v>
      </c>
      <c r="E203" s="3">
        <f>E202+IF(N203&gt;0,N203,0)</f>
        <v>4.7508471493173811E+17</v>
      </c>
      <c r="F203" s="23">
        <f t="shared" si="133"/>
        <v>127.72270363951472</v>
      </c>
      <c r="G203" s="91">
        <f>D203/U$3</f>
        <v>2.0329698214372372E-3</v>
      </c>
      <c r="H203" s="55">
        <f t="shared" si="151"/>
        <v>1</v>
      </c>
      <c r="I203" s="8">
        <f t="shared" si="142"/>
        <v>-4.8085443989834586E+17</v>
      </c>
      <c r="J203" s="3">
        <f>S203</f>
        <v>0</v>
      </c>
      <c r="K203" s="37">
        <f t="shared" si="144"/>
        <v>4.7508471493173811E+17</v>
      </c>
      <c r="L203" s="8">
        <f>I203-I202</f>
        <v>-9.0759926774531456E+16</v>
      </c>
      <c r="M203" s="3">
        <f>J203-J202</f>
        <v>0</v>
      </c>
      <c r="N203" s="37">
        <f>K203-K202</f>
        <v>8.967090737067648E+16</v>
      </c>
      <c r="P203" s="71">
        <f t="shared" si="136"/>
        <v>2.2547526163420037E-5</v>
      </c>
      <c r="Q203" s="70">
        <f t="shared" si="137"/>
        <v>10843944638238.457</v>
      </c>
      <c r="R203" s="70">
        <f t="shared" si="138"/>
        <v>0</v>
      </c>
      <c r="S203" s="11">
        <f t="shared" si="156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7">D203+IF(M204&gt;0,M204,0)</f>
        <v>5488</v>
      </c>
      <c r="E204" s="61">
        <f t="shared" ref="E204" si="158">E203+IF(N204&gt;0,N204,0)</f>
        <v>5.8561857913202048E+17</v>
      </c>
      <c r="F204" s="120">
        <f t="shared" si="133"/>
        <v>127.72270363951472</v>
      </c>
      <c r="G204" s="121">
        <f t="shared" ref="G204" si="159">D204/U$3</f>
        <v>2.0329698214372372E-3</v>
      </c>
      <c r="H204" s="122">
        <f t="shared" ref="H204" si="160">D204/D203</f>
        <v>1</v>
      </c>
      <c r="I204" s="53">
        <f t="shared" si="142"/>
        <v>-5.9273069625709696E+17</v>
      </c>
      <c r="J204" s="61">
        <f t="shared" ref="J204" si="161">S204</f>
        <v>0</v>
      </c>
      <c r="K204" s="62">
        <f t="shared" si="144"/>
        <v>5.8561857913202048E+17</v>
      </c>
      <c r="L204" s="53">
        <f t="shared" ref="L204" si="162">I204-I203</f>
        <v>-1.118762563587511E+17</v>
      </c>
      <c r="M204" s="61">
        <f t="shared" ref="M204" si="163">J204-J203</f>
        <v>0</v>
      </c>
      <c r="N204" s="62">
        <f t="shared" ref="N204" si="164">K204-K203</f>
        <v>1.1053386420028237E+17</v>
      </c>
      <c r="P204" s="123">
        <f t="shared" si="136"/>
        <v>2.2547526163420037E-5</v>
      </c>
      <c r="Q204" s="124">
        <f t="shared" si="137"/>
        <v>13366911735192.059</v>
      </c>
      <c r="R204" s="124">
        <f t="shared" si="138"/>
        <v>0</v>
      </c>
      <c r="S204" s="130">
        <f t="shared" ref="S204" si="165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2020-04-02T16:29:48Z</dcterms:modified>
</cp:coreProperties>
</file>