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372547FC-C9B5-42B9-84E9-13D1065F0A0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P17" i="1" l="1"/>
  <c r="M23" i="1" l="1"/>
  <c r="U9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U7" i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L13" i="1" s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36" i="1" l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Q17" i="1" s="1"/>
  <c r="R17" i="1" l="1"/>
  <c r="S17" i="1" l="1"/>
  <c r="P64" i="1" s="1"/>
  <c r="H35" i="1"/>
  <c r="G35" i="1"/>
  <c r="Q36" i="1" l="1"/>
  <c r="P194" i="1"/>
  <c r="P44" i="1"/>
  <c r="P47" i="1"/>
  <c r="R36" i="1"/>
  <c r="P41" i="1"/>
  <c r="P97" i="1"/>
  <c r="P154" i="1"/>
  <c r="P76" i="1"/>
  <c r="P155" i="1"/>
  <c r="P90" i="1"/>
  <c r="P201" i="1"/>
  <c r="P50" i="1"/>
  <c r="P199" i="1"/>
  <c r="P140" i="1"/>
  <c r="P134" i="1"/>
  <c r="P122" i="1"/>
  <c r="P133" i="1"/>
  <c r="P174" i="1"/>
  <c r="P142" i="1"/>
  <c r="P184" i="1"/>
  <c r="P57" i="1"/>
  <c r="P37" i="1"/>
  <c r="P70" i="1"/>
  <c r="P51" i="1"/>
  <c r="P175" i="1"/>
  <c r="P177" i="1"/>
  <c r="P144" i="1"/>
  <c r="P38" i="1"/>
  <c r="P32" i="1"/>
  <c r="P178" i="1"/>
  <c r="P53" i="1"/>
  <c r="P59" i="1"/>
  <c r="P106" i="1"/>
  <c r="P43" i="1"/>
  <c r="P158" i="1"/>
  <c r="P23" i="1"/>
  <c r="P75" i="1"/>
  <c r="P39" i="1"/>
  <c r="P121" i="1"/>
  <c r="P135" i="1"/>
  <c r="P138" i="1"/>
  <c r="P92" i="1"/>
  <c r="P113" i="1"/>
  <c r="P42" i="1"/>
  <c r="R28" i="1"/>
  <c r="R29" i="1"/>
  <c r="R33" i="1"/>
  <c r="R23" i="1"/>
  <c r="R32" i="1"/>
  <c r="R26" i="1"/>
  <c r="R24" i="1"/>
  <c r="R30" i="1"/>
  <c r="R25" i="1"/>
  <c r="R31" i="1"/>
  <c r="R27" i="1"/>
  <c r="R34" i="1"/>
  <c r="R35" i="1"/>
  <c r="Q35" i="1"/>
  <c r="Q26" i="1"/>
  <c r="Q31" i="1"/>
  <c r="Q34" i="1"/>
  <c r="Q25" i="1"/>
  <c r="Q28" i="1"/>
  <c r="Q24" i="1"/>
  <c r="Q32" i="1"/>
  <c r="Q23" i="1"/>
  <c r="Q27" i="1"/>
  <c r="Q30" i="1"/>
  <c r="Q33" i="1"/>
  <c r="Q29" i="1"/>
  <c r="P65" i="1"/>
  <c r="P94" i="1"/>
  <c r="P143" i="1"/>
  <c r="P151" i="1"/>
  <c r="P129" i="1"/>
  <c r="P87" i="1"/>
  <c r="P33" i="1"/>
  <c r="P62" i="1"/>
  <c r="P30" i="1"/>
  <c r="P131" i="1"/>
  <c r="P195" i="1"/>
  <c r="P150" i="1"/>
  <c r="P182" i="1"/>
  <c r="P63" i="1"/>
  <c r="P163" i="1"/>
  <c r="P99" i="1"/>
  <c r="P54" i="1"/>
  <c r="P55" i="1"/>
  <c r="P190" i="1"/>
  <c r="P45" i="1"/>
  <c r="P52" i="1"/>
  <c r="P26" i="1"/>
  <c r="P168" i="1"/>
  <c r="P126" i="1"/>
  <c r="P114" i="1"/>
  <c r="P128" i="1"/>
  <c r="P80" i="1"/>
  <c r="P77" i="1"/>
  <c r="P172" i="1"/>
  <c r="P86" i="1"/>
  <c r="P112" i="1"/>
  <c r="P152" i="1"/>
  <c r="P35" i="1"/>
  <c r="P101" i="1"/>
  <c r="P25" i="1"/>
  <c r="P100" i="1"/>
  <c r="P31" i="1"/>
  <c r="P137" i="1"/>
  <c r="P49" i="1"/>
  <c r="P68" i="1"/>
  <c r="P160" i="1"/>
  <c r="P67" i="1"/>
  <c r="P186" i="1"/>
  <c r="P85" i="1"/>
  <c r="P188" i="1"/>
  <c r="P176" i="1"/>
  <c r="P81" i="1"/>
  <c r="P66" i="1"/>
  <c r="P78" i="1"/>
  <c r="P109" i="1"/>
  <c r="P196" i="1"/>
  <c r="P127" i="1"/>
  <c r="P110" i="1"/>
  <c r="P125" i="1"/>
  <c r="P189" i="1"/>
  <c r="P153" i="1"/>
  <c r="P164" i="1"/>
  <c r="P171" i="1"/>
  <c r="P181" i="1"/>
  <c r="P108" i="1"/>
  <c r="P202" i="1"/>
  <c r="P136" i="1"/>
  <c r="P111" i="1"/>
  <c r="P139" i="1"/>
  <c r="P102" i="1"/>
  <c r="P93" i="1"/>
  <c r="P118" i="1"/>
  <c r="P180" i="1"/>
  <c r="P82" i="1"/>
  <c r="P156" i="1"/>
  <c r="P83" i="1"/>
  <c r="P84" i="1"/>
  <c r="P165" i="1"/>
  <c r="P79" i="1"/>
  <c r="P162" i="1"/>
  <c r="P119" i="1"/>
  <c r="P123" i="1"/>
  <c r="P29" i="1"/>
  <c r="P74" i="1"/>
  <c r="P167" i="1"/>
  <c r="P28" i="1"/>
  <c r="P149" i="1"/>
  <c r="P146" i="1"/>
  <c r="P116" i="1"/>
  <c r="P36" i="1"/>
  <c r="P193" i="1"/>
  <c r="P73" i="1"/>
  <c r="P173" i="1"/>
  <c r="P103" i="1"/>
  <c r="P46" i="1"/>
  <c r="P60" i="1"/>
  <c r="P105" i="1"/>
  <c r="P130" i="1"/>
  <c r="P104" i="1"/>
  <c r="P132" i="1"/>
  <c r="P191" i="1"/>
  <c r="P89" i="1"/>
  <c r="P187" i="1"/>
  <c r="P166" i="1"/>
  <c r="P96" i="1"/>
  <c r="P27" i="1"/>
  <c r="P120" i="1"/>
  <c r="P179" i="1"/>
  <c r="P197" i="1"/>
  <c r="P40" i="1"/>
  <c r="P147" i="1"/>
  <c r="P161" i="1"/>
  <c r="P115" i="1"/>
  <c r="P141" i="1"/>
  <c r="P203" i="1"/>
  <c r="P169" i="1"/>
  <c r="P198" i="1"/>
  <c r="P48" i="1"/>
  <c r="P185" i="1"/>
  <c r="P124" i="1"/>
  <c r="P159" i="1"/>
  <c r="P69" i="1"/>
  <c r="P72" i="1"/>
  <c r="P95" i="1"/>
  <c r="P24" i="1"/>
  <c r="P98" i="1"/>
  <c r="P157" i="1"/>
  <c r="P61" i="1"/>
  <c r="P88" i="1"/>
  <c r="P56" i="1"/>
  <c r="P204" i="1"/>
  <c r="P91" i="1"/>
  <c r="P183" i="1"/>
  <c r="P58" i="1"/>
  <c r="P117" i="1"/>
  <c r="P145" i="1"/>
  <c r="P200" i="1"/>
  <c r="P34" i="1"/>
  <c r="P170" i="1"/>
  <c r="P192" i="1"/>
  <c r="P148" i="1"/>
  <c r="P71" i="1"/>
  <c r="P107" i="1"/>
  <c r="S32" i="1" l="1"/>
  <c r="U32" i="1" s="1"/>
  <c r="V32" i="1" s="1"/>
  <c r="S36" i="1"/>
  <c r="S30" i="1"/>
  <c r="U30" i="1" s="1"/>
  <c r="V30" i="1" s="1"/>
  <c r="S24" i="1"/>
  <c r="U24" i="1" s="1"/>
  <c r="V24" i="1" s="1"/>
  <c r="S31" i="1"/>
  <c r="U31" i="1" s="1"/>
  <c r="V31" i="1" s="1"/>
  <c r="S27" i="1"/>
  <c r="U27" i="1" s="1"/>
  <c r="V27" i="1" s="1"/>
  <c r="S28" i="1"/>
  <c r="U28" i="1" s="1"/>
  <c r="V28" i="1" s="1"/>
  <c r="S26" i="1"/>
  <c r="U26" i="1" s="1"/>
  <c r="V26" i="1" s="1"/>
  <c r="S29" i="1"/>
  <c r="U29" i="1" s="1"/>
  <c r="V29" i="1" s="1"/>
  <c r="S23" i="1"/>
  <c r="U23" i="1" s="1"/>
  <c r="S25" i="1"/>
  <c r="U25" i="1" s="1"/>
  <c r="V25" i="1" s="1"/>
  <c r="S35" i="1"/>
  <c r="U35" i="1" s="1"/>
  <c r="V35" i="1" s="1"/>
  <c r="S33" i="1"/>
  <c r="U33" i="1" s="1"/>
  <c r="V33" i="1" s="1"/>
  <c r="S34" i="1"/>
  <c r="U34" i="1" s="1"/>
  <c r="V34" i="1" s="1"/>
  <c r="R37" i="1" l="1"/>
  <c r="U36" i="1"/>
  <c r="V36" i="1" s="1"/>
  <c r="V23" i="1"/>
  <c r="W23" i="1"/>
  <c r="H36" i="1"/>
  <c r="G36" i="1"/>
  <c r="W24" i="1" l="1"/>
  <c r="X23" i="1"/>
  <c r="Q37" i="1"/>
  <c r="S37" i="1" s="1"/>
  <c r="W25" i="1" l="1"/>
  <c r="X24" i="1"/>
  <c r="J37" i="1"/>
  <c r="K37" i="1" s="1"/>
  <c r="U37" i="1"/>
  <c r="V37" i="1" s="1"/>
  <c r="W26" i="1" l="1"/>
  <c r="X25" i="1"/>
  <c r="M37" i="1"/>
  <c r="D37" i="1" s="1"/>
  <c r="F37" i="1" s="1"/>
  <c r="R38" i="1"/>
  <c r="N37" i="1"/>
  <c r="E37" i="1" s="1"/>
  <c r="I37" i="1"/>
  <c r="L37" i="1" s="1"/>
  <c r="W27" i="1" l="1"/>
  <c r="X26" i="1"/>
  <c r="H37" i="1"/>
  <c r="G37" i="1"/>
  <c r="Q38" i="1"/>
  <c r="S38" i="1" s="1"/>
  <c r="J38" i="1" l="1"/>
  <c r="U38" i="1"/>
  <c r="V38" i="1" s="1"/>
  <c r="W28" i="1"/>
  <c r="X27" i="1"/>
  <c r="K38" i="1"/>
  <c r="R39" i="1"/>
  <c r="M38" i="1"/>
  <c r="D38" i="1" s="1"/>
  <c r="F38" i="1" s="1"/>
  <c r="W29" i="1" l="1"/>
  <c r="X28" i="1"/>
  <c r="H38" i="1"/>
  <c r="G38" i="1"/>
  <c r="N38" i="1"/>
  <c r="E38" i="1" s="1"/>
  <c r="I38" i="1"/>
  <c r="W30" i="1" l="1"/>
  <c r="X29" i="1"/>
  <c r="L38" i="1"/>
  <c r="Q39" i="1"/>
  <c r="S39" i="1" s="1"/>
  <c r="J39" i="1" l="1"/>
  <c r="K39" i="1" s="1"/>
  <c r="U39" i="1"/>
  <c r="V39" i="1" s="1"/>
  <c r="W31" i="1"/>
  <c r="X30" i="1"/>
  <c r="R40" i="1"/>
  <c r="M39" i="1"/>
  <c r="D39" i="1" s="1"/>
  <c r="F39" i="1" s="1"/>
  <c r="W32" i="1" l="1"/>
  <c r="X31" i="1"/>
  <c r="H39" i="1"/>
  <c r="G39" i="1"/>
  <c r="I39" i="1"/>
  <c r="N39" i="1"/>
  <c r="E39" i="1" s="1"/>
  <c r="W33" i="1" l="1"/>
  <c r="X32" i="1"/>
  <c r="L39" i="1"/>
  <c r="Q40" i="1"/>
  <c r="S40" i="1" s="1"/>
  <c r="J40" i="1" l="1"/>
  <c r="M40" i="1" s="1"/>
  <c r="D40" i="1" s="1"/>
  <c r="F40" i="1" s="1"/>
  <c r="U40" i="1"/>
  <c r="V40" i="1" s="1"/>
  <c r="W34" i="1"/>
  <c r="X33" i="1"/>
  <c r="K40" i="1"/>
  <c r="R41" i="1"/>
  <c r="W35" i="1" l="1"/>
  <c r="X34" i="1"/>
  <c r="G40" i="1"/>
  <c r="H40" i="1"/>
  <c r="N40" i="1"/>
  <c r="E40" i="1" s="1"/>
  <c r="I40" i="1"/>
  <c r="L40" i="1" s="1"/>
  <c r="X35" i="1" l="1"/>
  <c r="W36" i="1"/>
  <c r="Q41" i="1"/>
  <c r="S41" i="1" s="1"/>
  <c r="J41" i="1" l="1"/>
  <c r="R42" i="1" s="1"/>
  <c r="U41" i="1"/>
  <c r="V41" i="1" s="1"/>
  <c r="X36" i="1"/>
  <c r="W37" i="1"/>
  <c r="K41" i="1" l="1"/>
  <c r="I41" i="1" s="1"/>
  <c r="L41" i="1" s="1"/>
  <c r="M41" i="1"/>
  <c r="D41" i="1" s="1"/>
  <c r="F41" i="1" s="1"/>
  <c r="X37" i="1"/>
  <c r="W38" i="1"/>
  <c r="G41" i="1" l="1"/>
  <c r="H41" i="1"/>
  <c r="N41" i="1"/>
  <c r="E41" i="1" s="1"/>
  <c r="Q42" i="1"/>
  <c r="S42" i="1" s="1"/>
  <c r="J42" i="1" s="1"/>
  <c r="M42" i="1" s="1"/>
  <c r="D42" i="1" s="1"/>
  <c r="F42" i="1" s="1"/>
  <c r="W39" i="1"/>
  <c r="X38" i="1"/>
  <c r="R43" i="1" l="1"/>
  <c r="K42" i="1"/>
  <c r="N42" i="1" s="1"/>
  <c r="E42" i="1" s="1"/>
  <c r="W40" i="1"/>
  <c r="X39" i="1"/>
  <c r="H42" i="1"/>
  <c r="G42" i="1"/>
  <c r="I42" i="1" l="1"/>
  <c r="L42" i="1" s="1"/>
  <c r="W41" i="1"/>
  <c r="X41" i="1" s="1"/>
  <c r="X40" i="1"/>
  <c r="Q43" i="1"/>
  <c r="S43" i="1" s="1"/>
  <c r="J43" i="1" s="1"/>
  <c r="K43" i="1" l="1"/>
  <c r="R44" i="1"/>
  <c r="M43" i="1"/>
  <c r="D43" i="1" s="1"/>
  <c r="F43" i="1" s="1"/>
  <c r="G43" i="1" l="1"/>
  <c r="H43" i="1"/>
  <c r="N43" i="1"/>
  <c r="E43" i="1" s="1"/>
  <c r="I43" i="1"/>
  <c r="L43" i="1" s="1"/>
  <c r="Q44" i="1" l="1"/>
  <c r="S44" i="1" s="1"/>
  <c r="J44" i="1" s="1"/>
  <c r="K44" i="1" s="1"/>
  <c r="R45" i="1" l="1"/>
  <c r="M44" i="1"/>
  <c r="D44" i="1" s="1"/>
  <c r="F44" i="1" s="1"/>
  <c r="N44" i="1"/>
  <c r="E44" i="1" s="1"/>
  <c r="I44" i="1"/>
  <c r="L44" i="1" s="1"/>
  <c r="G44" i="1" l="1"/>
  <c r="H44" i="1"/>
  <c r="Q45" i="1"/>
  <c r="S45" i="1" s="1"/>
  <c r="J45" i="1" s="1"/>
  <c r="R46" i="1" s="1"/>
  <c r="M45" i="1" l="1"/>
  <c r="D45" i="1" s="1"/>
  <c r="F45" i="1" s="1"/>
  <c r="K45" i="1"/>
  <c r="N45" i="1" s="1"/>
  <c r="E45" i="1" s="1"/>
  <c r="H45" i="1" l="1"/>
  <c r="G45" i="1"/>
  <c r="I45" i="1"/>
  <c r="L45" i="1" s="1"/>
  <c r="Q46" i="1" l="1"/>
  <c r="S46" i="1" s="1"/>
  <c r="J46" i="1" s="1"/>
  <c r="R47" i="1" s="1"/>
  <c r="M46" i="1" l="1"/>
  <c r="D46" i="1" s="1"/>
  <c r="F46" i="1" s="1"/>
  <c r="K46" i="1"/>
  <c r="I46" i="1" s="1"/>
  <c r="L46" i="1" s="1"/>
  <c r="H46" i="1" l="1"/>
  <c r="N46" i="1"/>
  <c r="E46" i="1" s="1"/>
  <c r="G46" i="1"/>
  <c r="Q47" i="1"/>
  <c r="S47" i="1" s="1"/>
  <c r="J47" i="1" s="1"/>
  <c r="M47" i="1" l="1"/>
  <c r="D47" i="1" s="1"/>
  <c r="F47" i="1" s="1"/>
  <c r="R48" i="1"/>
  <c r="K47" i="1"/>
  <c r="I47" i="1" l="1"/>
  <c r="L47" i="1" s="1"/>
  <c r="N47" i="1"/>
  <c r="E47" i="1" s="1"/>
  <c r="H47" i="1"/>
  <c r="G47" i="1"/>
  <c r="Q48" i="1" l="1"/>
  <c r="S48" i="1" s="1"/>
  <c r="J48" i="1" s="1"/>
  <c r="R49" i="1" s="1"/>
  <c r="K48" i="1" l="1"/>
  <c r="N48" i="1" s="1"/>
  <c r="E48" i="1" s="1"/>
  <c r="M48" i="1"/>
  <c r="D48" i="1" s="1"/>
  <c r="F48" i="1" s="1"/>
  <c r="G48" i="1" l="1"/>
  <c r="I48" i="1"/>
  <c r="L48" i="1" s="1"/>
  <c r="H48" i="1"/>
  <c r="Q49" i="1" l="1"/>
  <c r="S49" i="1" s="1"/>
  <c r="J49" i="1" s="1"/>
  <c r="K49" i="1" s="1"/>
  <c r="N49" i="1" s="1"/>
  <c r="E49" i="1" s="1"/>
  <c r="I49" i="1" l="1"/>
  <c r="L49" i="1" s="1"/>
  <c r="R50" i="1"/>
  <c r="M49" i="1"/>
  <c r="D49" i="1" s="1"/>
  <c r="F49" i="1" s="1"/>
  <c r="Q50" i="1" l="1"/>
  <c r="S50" i="1" s="1"/>
  <c r="J50" i="1" s="1"/>
  <c r="R51" i="1" s="1"/>
  <c r="H49" i="1"/>
  <c r="G49" i="1"/>
  <c r="M50" i="1" l="1"/>
  <c r="D50" i="1" s="1"/>
  <c r="F50" i="1" s="1"/>
  <c r="K50" i="1"/>
  <c r="I50" i="1" s="1"/>
  <c r="L50" i="1" s="1"/>
  <c r="H50" i="1" l="1"/>
  <c r="G50" i="1"/>
  <c r="N50" i="1"/>
  <c r="E50" i="1" s="1"/>
  <c r="Q51" i="1"/>
  <c r="S51" i="1" s="1"/>
  <c r="J51" i="1" s="1"/>
  <c r="R52" i="1" s="1"/>
  <c r="M51" i="1" l="1"/>
  <c r="D51" i="1" s="1"/>
  <c r="F51" i="1" s="1"/>
  <c r="K51" i="1"/>
  <c r="I51" i="1" s="1"/>
  <c r="L51" i="1" s="1"/>
  <c r="H51" i="1" l="1"/>
  <c r="G51" i="1"/>
  <c r="N51" i="1"/>
  <c r="E51" i="1" s="1"/>
  <c r="Q52" i="1"/>
  <c r="S52" i="1" s="1"/>
  <c r="J52" i="1" s="1"/>
  <c r="K52" i="1" s="1"/>
  <c r="M52" i="1" l="1"/>
  <c r="D52" i="1" s="1"/>
  <c r="F52" i="1" s="1"/>
  <c r="R53" i="1"/>
  <c r="N52" i="1"/>
  <c r="E52" i="1" s="1"/>
  <c r="I52" i="1"/>
  <c r="L52" i="1" s="1"/>
  <c r="G52" i="1" l="1"/>
  <c r="Q53" i="1"/>
  <c r="S53" i="1" s="1"/>
  <c r="J53" i="1" s="1"/>
  <c r="K53" i="1" s="1"/>
  <c r="H52" i="1"/>
  <c r="R54" i="1" l="1"/>
  <c r="M53" i="1"/>
  <c r="D53" i="1" s="1"/>
  <c r="F53" i="1" s="1"/>
  <c r="I53" i="1"/>
  <c r="L53" i="1" s="1"/>
  <c r="N53" i="1"/>
  <c r="E53" i="1" s="1"/>
  <c r="G53" i="1" l="1"/>
  <c r="H53" i="1"/>
  <c r="Q54" i="1"/>
  <c r="S54" i="1" s="1"/>
  <c r="J54" i="1" s="1"/>
  <c r="M54" i="1" l="1"/>
  <c r="D54" i="1" s="1"/>
  <c r="F54" i="1" s="1"/>
  <c r="K54" i="1"/>
  <c r="R55" i="1"/>
  <c r="I54" i="1" l="1"/>
  <c r="L54" i="1" s="1"/>
  <c r="N54" i="1"/>
  <c r="E54" i="1" s="1"/>
  <c r="G54" i="1"/>
  <c r="H54" i="1"/>
  <c r="Q55" i="1" l="1"/>
  <c r="S55" i="1" s="1"/>
  <c r="J55" i="1" s="1"/>
  <c r="K55" i="1" s="1"/>
  <c r="R56" i="1" l="1"/>
  <c r="M55" i="1"/>
  <c r="D55" i="1" s="1"/>
  <c r="F55" i="1" s="1"/>
  <c r="N55" i="1"/>
  <c r="E55" i="1" s="1"/>
  <c r="I55" i="1"/>
  <c r="H55" i="1" l="1"/>
  <c r="G55" i="1"/>
  <c r="L55" i="1"/>
  <c r="Q56" i="1"/>
  <c r="S56" i="1" s="1"/>
  <c r="J56" i="1" s="1"/>
  <c r="K56" i="1" l="1"/>
  <c r="M56" i="1"/>
  <c r="D56" i="1" s="1"/>
  <c r="F56" i="1" s="1"/>
  <c r="R57" i="1"/>
  <c r="H56" i="1" l="1"/>
  <c r="G56" i="1"/>
  <c r="I56" i="1"/>
  <c r="L56" i="1" s="1"/>
  <c r="N56" i="1"/>
  <c r="E56" i="1" s="1"/>
  <c r="Q57" i="1" l="1"/>
  <c r="S57" i="1" s="1"/>
  <c r="J57" i="1" s="1"/>
  <c r="M57" i="1" l="1"/>
  <c r="D57" i="1" s="1"/>
  <c r="F57" i="1" s="1"/>
  <c r="R58" i="1"/>
  <c r="K57" i="1"/>
  <c r="I57" i="1" l="1"/>
  <c r="L57" i="1" s="1"/>
  <c r="N57" i="1"/>
  <c r="E57" i="1" s="1"/>
  <c r="G57" i="1"/>
  <c r="H57" i="1"/>
  <c r="Q58" i="1" l="1"/>
  <c r="S58" i="1" s="1"/>
  <c r="J58" i="1" s="1"/>
  <c r="M58" i="1" s="1"/>
  <c r="D58" i="1" s="1"/>
  <c r="F58" i="1" s="1"/>
  <c r="K58" i="1" l="1"/>
  <c r="N58" i="1" s="1"/>
  <c r="E58" i="1" s="1"/>
  <c r="R59" i="1"/>
  <c r="H58" i="1"/>
  <c r="G58" i="1"/>
  <c r="I58" i="1" l="1"/>
  <c r="L58" i="1" s="1"/>
  <c r="Q59" i="1" l="1"/>
  <c r="S59" i="1" s="1"/>
  <c r="J59" i="1" s="1"/>
  <c r="M59" i="1" s="1"/>
  <c r="D59" i="1" s="1"/>
  <c r="F59" i="1" s="1"/>
  <c r="K59" i="1" l="1"/>
  <c r="I59" i="1" s="1"/>
  <c r="L59" i="1" s="1"/>
  <c r="R60" i="1"/>
  <c r="H59" i="1"/>
  <c r="G59" i="1"/>
  <c r="N59" i="1" l="1"/>
  <c r="E59" i="1" s="1"/>
  <c r="Q60" i="1"/>
  <c r="S60" i="1" s="1"/>
  <c r="J60" i="1" s="1"/>
  <c r="K60" i="1" s="1"/>
  <c r="M60" i="1" l="1"/>
  <c r="D60" i="1" s="1"/>
  <c r="F60" i="1" s="1"/>
  <c r="R61" i="1"/>
  <c r="N60" i="1"/>
  <c r="E60" i="1" s="1"/>
  <c r="I60" i="1"/>
  <c r="L60" i="1" s="1"/>
  <c r="H60" i="1" l="1"/>
  <c r="G60" i="1"/>
  <c r="Q61" i="1"/>
  <c r="S61" i="1" s="1"/>
  <c r="J61" i="1" s="1"/>
  <c r="R62" i="1" l="1"/>
  <c r="M61" i="1"/>
  <c r="D61" i="1" s="1"/>
  <c r="F61" i="1" s="1"/>
  <c r="K61" i="1"/>
  <c r="H61" i="1" l="1"/>
  <c r="G61" i="1"/>
  <c r="N61" i="1"/>
  <c r="E61" i="1" s="1"/>
  <c r="I61" i="1"/>
  <c r="L61" i="1" s="1"/>
  <c r="Q62" i="1" l="1"/>
  <c r="S62" i="1" s="1"/>
  <c r="J62" i="1" s="1"/>
  <c r="M62" i="1" s="1"/>
  <c r="D62" i="1" s="1"/>
  <c r="F62" i="1" s="1"/>
  <c r="R63" i="1" l="1"/>
  <c r="K62" i="1"/>
  <c r="N62" i="1" s="1"/>
  <c r="E62" i="1" s="1"/>
  <c r="G62" i="1"/>
  <c r="H62" i="1"/>
  <c r="I62" i="1" l="1"/>
  <c r="L62" i="1" s="1"/>
  <c r="Q63" i="1" l="1"/>
  <c r="S63" i="1" s="1"/>
  <c r="J63" i="1" s="1"/>
  <c r="R64" i="1" s="1"/>
  <c r="M63" i="1" l="1"/>
  <c r="D63" i="1" s="1"/>
  <c r="F63" i="1" s="1"/>
  <c r="K63" i="1"/>
  <c r="N63" i="1" s="1"/>
  <c r="E63" i="1" s="1"/>
  <c r="H63" i="1" l="1"/>
  <c r="G63" i="1"/>
  <c r="I63" i="1"/>
  <c r="L63" i="1" s="1"/>
  <c r="Q64" i="1" l="1"/>
  <c r="S64" i="1" s="1"/>
  <c r="J64" i="1" s="1"/>
  <c r="K64" i="1" s="1"/>
  <c r="I64" i="1" s="1"/>
  <c r="L64" i="1" s="1"/>
  <c r="M64" i="1" l="1"/>
  <c r="D64" i="1" s="1"/>
  <c r="F64" i="1" s="1"/>
  <c r="Q65" i="1"/>
  <c r="N64" i="1"/>
  <c r="E64" i="1" s="1"/>
  <c r="R65" i="1"/>
  <c r="H64" i="1" l="1"/>
  <c r="S65" i="1"/>
  <c r="J65" i="1" s="1"/>
  <c r="M65" i="1" s="1"/>
  <c r="D65" i="1" s="1"/>
  <c r="F65" i="1" s="1"/>
  <c r="G64" i="1"/>
  <c r="G65" i="1" l="1"/>
  <c r="K65" i="1"/>
  <c r="I65" i="1" s="1"/>
  <c r="L65" i="1" s="1"/>
  <c r="H65" i="1"/>
  <c r="R66" i="1"/>
  <c r="N65" i="1" l="1"/>
  <c r="E65" i="1" s="1"/>
  <c r="Q66" i="1"/>
  <c r="S66" i="1" s="1"/>
  <c r="J66" i="1" s="1"/>
  <c r="K66" i="1" s="1"/>
  <c r="I66" i="1" s="1"/>
  <c r="L66" i="1" s="1"/>
  <c r="N66" i="1" l="1"/>
  <c r="E66" i="1" s="1"/>
  <c r="M66" i="1"/>
  <c r="D66" i="1" s="1"/>
  <c r="F66" i="1" s="1"/>
  <c r="R67" i="1"/>
  <c r="Q67" i="1"/>
  <c r="S67" i="1" l="1"/>
  <c r="J67" i="1" s="1"/>
  <c r="K67" i="1" s="1"/>
  <c r="G66" i="1"/>
  <c r="H66" i="1"/>
  <c r="M67" i="1" l="1"/>
  <c r="D67" i="1" s="1"/>
  <c r="F67" i="1" s="1"/>
  <c r="R68" i="1"/>
  <c r="N67" i="1"/>
  <c r="E67" i="1" s="1"/>
  <c r="I67" i="1"/>
  <c r="L67" i="1" s="1"/>
  <c r="G67" i="1" l="1"/>
  <c r="H67" i="1"/>
  <c r="Q68" i="1"/>
  <c r="S68" i="1" s="1"/>
  <c r="J68" i="1" s="1"/>
  <c r="K68" i="1" s="1"/>
  <c r="M68" i="1" l="1"/>
  <c r="D68" i="1" s="1"/>
  <c r="F68" i="1" s="1"/>
  <c r="R69" i="1"/>
  <c r="N68" i="1"/>
  <c r="E68" i="1" s="1"/>
  <c r="I68" i="1"/>
  <c r="L68" i="1" s="1"/>
  <c r="H68" i="1" l="1"/>
  <c r="G68" i="1"/>
  <c r="Q69" i="1"/>
  <c r="S69" i="1" s="1"/>
  <c r="J69" i="1" s="1"/>
  <c r="R70" i="1" s="1"/>
  <c r="K69" i="1" l="1"/>
  <c r="N69" i="1" s="1"/>
  <c r="E69" i="1" s="1"/>
  <c r="M69" i="1"/>
  <c r="D69" i="1" s="1"/>
  <c r="F69" i="1" s="1"/>
  <c r="G69" i="1" l="1"/>
  <c r="H69" i="1"/>
  <c r="I69" i="1"/>
  <c r="L69" i="1" s="1"/>
  <c r="Q70" i="1" l="1"/>
  <c r="S70" i="1" s="1"/>
  <c r="J70" i="1" s="1"/>
  <c r="M70" i="1" s="1"/>
  <c r="D70" i="1" s="1"/>
  <c r="F70" i="1" s="1"/>
  <c r="K70" i="1" l="1"/>
  <c r="I70" i="1" s="1"/>
  <c r="L70" i="1" s="1"/>
  <c r="R71" i="1"/>
  <c r="G70" i="1"/>
  <c r="H70" i="1"/>
  <c r="N70" i="1" l="1"/>
  <c r="E70" i="1" s="1"/>
  <c r="Q71" i="1"/>
  <c r="S71" i="1" s="1"/>
  <c r="J71" i="1" s="1"/>
  <c r="K71" i="1" s="1"/>
  <c r="M71" i="1" l="1"/>
  <c r="D71" i="1" s="1"/>
  <c r="F71" i="1" s="1"/>
  <c r="R72" i="1"/>
  <c r="I71" i="1"/>
  <c r="L71" i="1" s="1"/>
  <c r="N71" i="1"/>
  <c r="E71" i="1" s="1"/>
  <c r="H71" i="1" l="1"/>
  <c r="G71" i="1"/>
  <c r="Q72" i="1"/>
  <c r="S72" i="1" s="1"/>
  <c r="J72" i="1" s="1"/>
  <c r="K72" i="1" s="1"/>
  <c r="R73" i="1" l="1"/>
  <c r="M72" i="1"/>
  <c r="D72" i="1" s="1"/>
  <c r="F72" i="1" s="1"/>
  <c r="N72" i="1"/>
  <c r="E72" i="1" s="1"/>
  <c r="I72" i="1"/>
  <c r="L72" i="1" s="1"/>
  <c r="H72" i="1" l="1"/>
  <c r="Q73" i="1"/>
  <c r="S73" i="1" s="1"/>
  <c r="J73" i="1" s="1"/>
  <c r="M73" i="1" s="1"/>
  <c r="D73" i="1" s="1"/>
  <c r="F73" i="1" s="1"/>
  <c r="G72" i="1"/>
  <c r="R74" i="1" l="1"/>
  <c r="K73" i="1"/>
  <c r="I73" i="1" s="1"/>
  <c r="L73" i="1" s="1"/>
  <c r="H73" i="1"/>
  <c r="G73" i="1"/>
  <c r="N73" i="1" l="1"/>
  <c r="E73" i="1" s="1"/>
  <c r="Q74" i="1"/>
  <c r="S74" i="1" s="1"/>
  <c r="J74" i="1" s="1"/>
  <c r="R75" i="1" l="1"/>
  <c r="M74" i="1"/>
  <c r="D74" i="1" s="1"/>
  <c r="F74" i="1" s="1"/>
  <c r="K74" i="1"/>
  <c r="I74" i="1" l="1"/>
  <c r="L74" i="1" s="1"/>
  <c r="N74" i="1"/>
  <c r="E74" i="1" s="1"/>
  <c r="G74" i="1"/>
  <c r="H74" i="1"/>
  <c r="Q75" i="1" l="1"/>
  <c r="S75" i="1" s="1"/>
  <c r="J75" i="1" s="1"/>
  <c r="K75" i="1" l="1"/>
  <c r="M75" i="1"/>
  <c r="D75" i="1" s="1"/>
  <c r="F75" i="1" s="1"/>
  <c r="R76" i="1"/>
  <c r="G75" i="1" l="1"/>
  <c r="H75" i="1"/>
  <c r="I75" i="1"/>
  <c r="L75" i="1" s="1"/>
  <c r="N75" i="1"/>
  <c r="E75" i="1" s="1"/>
  <c r="Q76" i="1" l="1"/>
  <c r="S76" i="1" s="1"/>
  <c r="J76" i="1" s="1"/>
  <c r="R77" i="1" s="1"/>
  <c r="M76" i="1" l="1"/>
  <c r="D76" i="1" s="1"/>
  <c r="F76" i="1" s="1"/>
  <c r="K76" i="1"/>
  <c r="I76" i="1" s="1"/>
  <c r="L76" i="1" s="1"/>
  <c r="H76" i="1" l="1"/>
  <c r="G76" i="1"/>
  <c r="N76" i="1"/>
  <c r="E76" i="1" s="1"/>
  <c r="Q77" i="1"/>
  <c r="S77" i="1" s="1"/>
  <c r="J77" i="1" s="1"/>
  <c r="R78" i="1" l="1"/>
  <c r="M77" i="1"/>
  <c r="D77" i="1" s="1"/>
  <c r="F77" i="1" s="1"/>
  <c r="K77" i="1"/>
  <c r="N77" i="1" l="1"/>
  <c r="E77" i="1" s="1"/>
  <c r="I77" i="1"/>
  <c r="L77" i="1" s="1"/>
  <c r="H77" i="1"/>
  <c r="G77" i="1"/>
  <c r="Q78" i="1" l="1"/>
  <c r="S78" i="1" s="1"/>
  <c r="J78" i="1" s="1"/>
  <c r="M78" i="1" l="1"/>
  <c r="D78" i="1" s="1"/>
  <c r="F78" i="1" s="1"/>
  <c r="R79" i="1"/>
  <c r="K78" i="1"/>
  <c r="I78" i="1" l="1"/>
  <c r="L78" i="1" s="1"/>
  <c r="N78" i="1"/>
  <c r="E78" i="1" s="1"/>
  <c r="G78" i="1"/>
  <c r="H78" i="1"/>
  <c r="Q79" i="1" l="1"/>
  <c r="S79" i="1" s="1"/>
  <c r="J79" i="1" s="1"/>
  <c r="K79" i="1" l="1"/>
  <c r="M79" i="1"/>
  <c r="D79" i="1" s="1"/>
  <c r="F79" i="1" s="1"/>
  <c r="R80" i="1"/>
  <c r="H79" i="1" l="1"/>
  <c r="G79" i="1"/>
  <c r="I79" i="1"/>
  <c r="L79" i="1" s="1"/>
  <c r="N79" i="1"/>
  <c r="E79" i="1" s="1"/>
  <c r="Q80" i="1" l="1"/>
  <c r="S80" i="1" s="1"/>
  <c r="J80" i="1" s="1"/>
  <c r="K80" i="1" l="1"/>
  <c r="R81" i="1"/>
  <c r="M80" i="1"/>
  <c r="D80" i="1" s="1"/>
  <c r="F80" i="1" s="1"/>
  <c r="H80" i="1" l="1"/>
  <c r="G80" i="1"/>
  <c r="N80" i="1"/>
  <c r="E80" i="1" s="1"/>
  <c r="I80" i="1"/>
  <c r="L80" i="1" s="1"/>
  <c r="Q81" i="1" l="1"/>
  <c r="S81" i="1" s="1"/>
  <c r="J81" i="1" s="1"/>
  <c r="R82" i="1" s="1"/>
  <c r="K81" i="1" l="1"/>
  <c r="I81" i="1" s="1"/>
  <c r="L81" i="1" s="1"/>
  <c r="M81" i="1"/>
  <c r="D81" i="1" s="1"/>
  <c r="F81" i="1" s="1"/>
  <c r="H81" i="1" l="1"/>
  <c r="G81" i="1"/>
  <c r="N81" i="1"/>
  <c r="E81" i="1" s="1"/>
  <c r="Q82" i="1"/>
  <c r="S82" i="1" s="1"/>
  <c r="J82" i="1" s="1"/>
  <c r="R83" i="1" l="1"/>
  <c r="M82" i="1"/>
  <c r="D82" i="1" s="1"/>
  <c r="F82" i="1" s="1"/>
  <c r="K82" i="1"/>
  <c r="I82" i="1" l="1"/>
  <c r="L82" i="1" s="1"/>
  <c r="N82" i="1"/>
  <c r="E82" i="1" s="1"/>
  <c r="H82" i="1"/>
  <c r="G82" i="1"/>
  <c r="Q83" i="1" l="1"/>
  <c r="S83" i="1" s="1"/>
  <c r="J83" i="1" s="1"/>
  <c r="K83" i="1" l="1"/>
  <c r="M83" i="1"/>
  <c r="D83" i="1" s="1"/>
  <c r="F83" i="1" s="1"/>
  <c r="R84" i="1"/>
  <c r="H83" i="1" l="1"/>
  <c r="G83" i="1"/>
  <c r="I83" i="1"/>
  <c r="L83" i="1" s="1"/>
  <c r="N83" i="1"/>
  <c r="E83" i="1" s="1"/>
  <c r="Q84" i="1" l="1"/>
  <c r="S84" i="1" s="1"/>
  <c r="J84" i="1" s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l="1"/>
  <c r="M85" i="1"/>
  <c r="D85" i="1" s="1"/>
  <c r="F85" i="1" s="1"/>
  <c r="K85" i="1"/>
  <c r="N85" i="1" l="1"/>
  <c r="E85" i="1" s="1"/>
  <c r="I85" i="1"/>
  <c r="L85" i="1" s="1"/>
  <c r="G85" i="1"/>
  <c r="H85" i="1"/>
  <c r="Q86" i="1" l="1"/>
  <c r="S86" i="1" s="1"/>
  <c r="J86" i="1" s="1"/>
  <c r="R87" i="1" l="1"/>
  <c r="M86" i="1"/>
  <c r="D86" i="1" s="1"/>
  <c r="F86" i="1" s="1"/>
  <c r="K86" i="1"/>
  <c r="I86" i="1" l="1"/>
  <c r="L86" i="1" s="1"/>
  <c r="N86" i="1"/>
  <c r="E86" i="1" s="1"/>
  <c r="H86" i="1"/>
  <c r="G86" i="1"/>
  <c r="Q87" i="1" l="1"/>
  <c r="S87" i="1" s="1"/>
  <c r="J87" i="1" s="1"/>
  <c r="R88" i="1" s="1"/>
  <c r="K87" i="1" l="1"/>
  <c r="N87" i="1" s="1"/>
  <c r="E87" i="1" s="1"/>
  <c r="M87" i="1"/>
  <c r="D87" i="1" s="1"/>
  <c r="F87" i="1" s="1"/>
  <c r="H87" i="1" l="1"/>
  <c r="I87" i="1"/>
  <c r="L87" i="1" s="1"/>
  <c r="G87" i="1"/>
  <c r="Q88" i="1" l="1"/>
  <c r="S88" i="1" s="1"/>
  <c r="J88" i="1" s="1"/>
  <c r="M88" i="1" s="1"/>
  <c r="D88" i="1" s="1"/>
  <c r="F88" i="1" s="1"/>
  <c r="R89" i="1" l="1"/>
  <c r="K88" i="1"/>
  <c r="N88" i="1" s="1"/>
  <c r="E88" i="1" s="1"/>
  <c r="G88" i="1"/>
  <c r="H88" i="1"/>
  <c r="I88" i="1" l="1"/>
  <c r="L88" i="1" s="1"/>
  <c r="Q89" i="1" l="1"/>
  <c r="S89" i="1" s="1"/>
  <c r="J89" i="1" s="1"/>
  <c r="K89" i="1" s="1"/>
  <c r="M89" i="1" l="1"/>
  <c r="D89" i="1" s="1"/>
  <c r="F89" i="1" s="1"/>
  <c r="R90" i="1"/>
  <c r="N89" i="1"/>
  <c r="E89" i="1" s="1"/>
  <c r="I89" i="1"/>
  <c r="L89" i="1" s="1"/>
  <c r="H89" i="1" l="1"/>
  <c r="G89" i="1"/>
  <c r="Q90" i="1"/>
  <c r="S90" i="1" s="1"/>
  <c r="J90" i="1" s="1"/>
  <c r="R91" i="1" l="1"/>
  <c r="K90" i="1"/>
  <c r="M90" i="1"/>
  <c r="D90" i="1" s="1"/>
  <c r="F90" i="1" s="1"/>
  <c r="H90" i="1" l="1"/>
  <c r="G90" i="1"/>
  <c r="I90" i="1"/>
  <c r="L90" i="1" s="1"/>
  <c r="N90" i="1"/>
  <c r="E90" i="1" s="1"/>
  <c r="Q91" i="1" l="1"/>
  <c r="S91" i="1" s="1"/>
  <c r="J91" i="1" s="1"/>
  <c r="R92" i="1" l="1"/>
  <c r="M91" i="1"/>
  <c r="D91" i="1" s="1"/>
  <c r="F91" i="1" s="1"/>
  <c r="K91" i="1"/>
  <c r="I91" i="1" l="1"/>
  <c r="L91" i="1" s="1"/>
  <c r="N91" i="1"/>
  <c r="E91" i="1" s="1"/>
  <c r="G91" i="1"/>
  <c r="H91" i="1"/>
  <c r="Q92" i="1" l="1"/>
  <c r="S92" i="1" s="1"/>
  <c r="J92" i="1" s="1"/>
  <c r="R93" i="1" l="1"/>
  <c r="K92" i="1"/>
  <c r="M92" i="1"/>
  <c r="D92" i="1" s="1"/>
  <c r="F92" i="1" s="1"/>
  <c r="H92" i="1" l="1"/>
  <c r="G92" i="1"/>
  <c r="I92" i="1"/>
  <c r="L92" i="1" s="1"/>
  <c r="N92" i="1"/>
  <c r="E92" i="1" s="1"/>
  <c r="Q93" i="1" l="1"/>
  <c r="S93" i="1" s="1"/>
  <c r="J93" i="1" s="1"/>
  <c r="K93" i="1" l="1"/>
  <c r="M93" i="1"/>
  <c r="D93" i="1" s="1"/>
  <c r="F93" i="1" s="1"/>
  <c r="R94" i="1"/>
  <c r="H93" i="1" l="1"/>
  <c r="G93" i="1"/>
  <c r="N93" i="1"/>
  <c r="E93" i="1" s="1"/>
  <c r="I93" i="1"/>
  <c r="L93" i="1" s="1"/>
  <c r="Q94" i="1" l="1"/>
  <c r="S94" i="1" s="1"/>
  <c r="J94" i="1" s="1"/>
  <c r="R95" i="1" l="1"/>
  <c r="K94" i="1"/>
  <c r="M94" i="1"/>
  <c r="D94" i="1" s="1"/>
  <c r="F94" i="1" s="1"/>
  <c r="H94" i="1" l="1"/>
  <c r="G94" i="1"/>
  <c r="I94" i="1"/>
  <c r="L94" i="1" s="1"/>
  <c r="N94" i="1"/>
  <c r="E94" i="1" s="1"/>
  <c r="Q95" i="1" l="1"/>
  <c r="S95" i="1" s="1"/>
  <c r="J95" i="1" s="1"/>
  <c r="M95" i="1" l="1"/>
  <c r="D95" i="1" s="1"/>
  <c r="F95" i="1" s="1"/>
  <c r="R96" i="1"/>
  <c r="K95" i="1"/>
  <c r="I95" i="1" l="1"/>
  <c r="L95" i="1" s="1"/>
  <c r="N95" i="1"/>
  <c r="E95" i="1" s="1"/>
  <c r="H95" i="1"/>
  <c r="G95" i="1"/>
  <c r="Q96" i="1" l="1"/>
  <c r="S96" i="1" s="1"/>
  <c r="J96" i="1" s="1"/>
  <c r="K96" i="1" l="1"/>
  <c r="R97" i="1"/>
  <c r="M96" i="1"/>
  <c r="D96" i="1" s="1"/>
  <c r="F96" i="1" s="1"/>
  <c r="G96" i="1" l="1"/>
  <c r="H96" i="1"/>
  <c r="I96" i="1"/>
  <c r="L96" i="1" s="1"/>
  <c r="N96" i="1"/>
  <c r="E96" i="1" s="1"/>
  <c r="Q97" i="1" l="1"/>
  <c r="S97" i="1" s="1"/>
  <c r="J97" i="1" s="1"/>
  <c r="K97" i="1" l="1"/>
  <c r="R98" i="1"/>
  <c r="M97" i="1"/>
  <c r="D97" i="1" s="1"/>
  <c r="F97" i="1" s="1"/>
  <c r="G97" i="1" l="1"/>
  <c r="H97" i="1"/>
  <c r="N97" i="1"/>
  <c r="E97" i="1" s="1"/>
  <c r="I97" i="1"/>
  <c r="L97" i="1" s="1"/>
  <c r="Q98" i="1" l="1"/>
  <c r="S98" i="1" s="1"/>
  <c r="J98" i="1" s="1"/>
  <c r="R99" i="1" l="1"/>
  <c r="M98" i="1"/>
  <c r="D98" i="1" s="1"/>
  <c r="F98" i="1" s="1"/>
  <c r="K98" i="1"/>
  <c r="G98" i="1" l="1"/>
  <c r="H98" i="1"/>
  <c r="I98" i="1"/>
  <c r="L98" i="1" s="1"/>
  <c r="N98" i="1"/>
  <c r="E98" i="1" s="1"/>
  <c r="Q99" i="1" l="1"/>
  <c r="S99" i="1" s="1"/>
  <c r="J99" i="1" s="1"/>
  <c r="R100" i="1" s="1"/>
  <c r="K99" i="1" l="1"/>
  <c r="N99" i="1" s="1"/>
  <c r="E99" i="1" s="1"/>
  <c r="M99" i="1"/>
  <c r="D99" i="1" s="1"/>
  <c r="F99" i="1" s="1"/>
  <c r="G99" i="1" l="1"/>
  <c r="I99" i="1"/>
  <c r="L99" i="1" s="1"/>
  <c r="H99" i="1"/>
  <c r="Q100" i="1" l="1"/>
  <c r="S100" i="1" s="1"/>
  <c r="J100" i="1" s="1"/>
  <c r="K100" i="1" s="1"/>
  <c r="R101" i="1" l="1"/>
  <c r="M100" i="1"/>
  <c r="D100" i="1" s="1"/>
  <c r="F100" i="1" s="1"/>
  <c r="I100" i="1"/>
  <c r="L100" i="1" s="1"/>
  <c r="N100" i="1"/>
  <c r="E100" i="1" s="1"/>
  <c r="H100" i="1" l="1"/>
  <c r="G100" i="1"/>
  <c r="Q101" i="1"/>
  <c r="S101" i="1" s="1"/>
  <c r="J101" i="1" s="1"/>
  <c r="K101" i="1" l="1"/>
  <c r="R102" i="1"/>
  <c r="M101" i="1"/>
  <c r="D101" i="1" s="1"/>
  <c r="F101" i="1" s="1"/>
  <c r="G101" i="1" l="1"/>
  <c r="H101" i="1"/>
  <c r="N101" i="1"/>
  <c r="E101" i="1" s="1"/>
  <c r="I101" i="1"/>
  <c r="L101" i="1" s="1"/>
  <c r="Q102" i="1" l="1"/>
  <c r="S102" i="1" s="1"/>
  <c r="J102" i="1" s="1"/>
  <c r="M102" i="1" l="1"/>
  <c r="D102" i="1" s="1"/>
  <c r="F102" i="1" s="1"/>
  <c r="R103" i="1"/>
  <c r="K102" i="1"/>
  <c r="N102" i="1" l="1"/>
  <c r="E102" i="1" s="1"/>
  <c r="I102" i="1"/>
  <c r="L102" i="1" s="1"/>
  <c r="G102" i="1"/>
  <c r="H102" i="1"/>
  <c r="Q103" i="1" l="1"/>
  <c r="S103" i="1" s="1"/>
  <c r="J103" i="1" s="1"/>
  <c r="R104" i="1" l="1"/>
  <c r="M103" i="1"/>
  <c r="D103" i="1" s="1"/>
  <c r="F103" i="1" s="1"/>
  <c r="K103" i="1"/>
  <c r="G103" i="1" l="1"/>
  <c r="H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F104" i="1" s="1"/>
  <c r="G104" i="1" l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F105" i="1" s="1"/>
  <c r="R106" i="1"/>
  <c r="H105" i="1" l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F106" i="1" s="1"/>
  <c r="K106" i="1"/>
  <c r="I106" i="1" l="1"/>
  <c r="L106" i="1" s="1"/>
  <c r="N106" i="1"/>
  <c r="E106" i="1" s="1"/>
  <c r="G106" i="1"/>
  <c r="H106" i="1"/>
  <c r="Q107" i="1" l="1"/>
  <c r="S107" i="1" s="1"/>
  <c r="J107" i="1" s="1"/>
  <c r="M107" i="1" l="1"/>
  <c r="D107" i="1" s="1"/>
  <c r="F107" i="1" s="1"/>
  <c r="R108" i="1"/>
  <c r="K107" i="1"/>
  <c r="I107" i="1" l="1"/>
  <c r="L107" i="1" s="1"/>
  <c r="N107" i="1"/>
  <c r="E107" i="1" s="1"/>
  <c r="G107" i="1"/>
  <c r="H107" i="1"/>
  <c r="Q108" i="1" l="1"/>
  <c r="S108" i="1" s="1"/>
  <c r="J108" i="1" s="1"/>
  <c r="K108" i="1" l="1"/>
  <c r="R109" i="1"/>
  <c r="M108" i="1"/>
  <c r="D108" i="1" s="1"/>
  <c r="F108" i="1" s="1"/>
  <c r="G108" i="1" l="1"/>
  <c r="H108" i="1"/>
  <c r="I108" i="1"/>
  <c r="L108" i="1" s="1"/>
  <c r="N108" i="1"/>
  <c r="E108" i="1" s="1"/>
  <c r="Q109" i="1" l="1"/>
  <c r="S109" i="1" s="1"/>
  <c r="J109" i="1" s="1"/>
  <c r="K109" i="1" l="1"/>
  <c r="R110" i="1"/>
  <c r="M109" i="1"/>
  <c r="D109" i="1" s="1"/>
  <c r="F109" i="1" s="1"/>
  <c r="H109" i="1" l="1"/>
  <c r="G109" i="1"/>
  <c r="N109" i="1"/>
  <c r="E109" i="1" s="1"/>
  <c r="I109" i="1"/>
  <c r="L109" i="1" s="1"/>
  <c r="Q110" i="1" l="1"/>
  <c r="S110" i="1" s="1"/>
  <c r="J110" i="1" s="1"/>
  <c r="R111" i="1" l="1"/>
  <c r="M110" i="1"/>
  <c r="D110" i="1" s="1"/>
  <c r="F110" i="1" s="1"/>
  <c r="K110" i="1"/>
  <c r="I110" i="1" l="1"/>
  <c r="L110" i="1" s="1"/>
  <c r="N110" i="1"/>
  <c r="E110" i="1" s="1"/>
  <c r="H110" i="1"/>
  <c r="G110" i="1"/>
  <c r="Q111" i="1" l="1"/>
  <c r="S111" i="1" s="1"/>
  <c r="J111" i="1" s="1"/>
  <c r="M111" i="1" s="1"/>
  <c r="D111" i="1" s="1"/>
  <c r="F111" i="1" s="1"/>
  <c r="K111" i="1" l="1"/>
  <c r="N111" i="1" s="1"/>
  <c r="E111" i="1" s="1"/>
  <c r="R112" i="1"/>
  <c r="H111" i="1"/>
  <c r="G111" i="1"/>
  <c r="I111" i="1" l="1"/>
  <c r="L111" i="1" s="1"/>
  <c r="Q112" i="1" l="1"/>
  <c r="S112" i="1" s="1"/>
  <c r="J112" i="1" s="1"/>
  <c r="K112" i="1" s="1"/>
  <c r="R113" i="1" l="1"/>
  <c r="M112" i="1"/>
  <c r="D112" i="1" s="1"/>
  <c r="F112" i="1" s="1"/>
  <c r="I112" i="1"/>
  <c r="L112" i="1" s="1"/>
  <c r="N112" i="1"/>
  <c r="E112" i="1" s="1"/>
  <c r="H112" i="1" l="1"/>
  <c r="G112" i="1"/>
  <c r="Q113" i="1"/>
  <c r="S113" i="1" s="1"/>
  <c r="J113" i="1" s="1"/>
  <c r="K113" i="1" s="1"/>
  <c r="M113" i="1" l="1"/>
  <c r="D113" i="1" s="1"/>
  <c r="F113" i="1" s="1"/>
  <c r="R114" i="1"/>
  <c r="N113" i="1"/>
  <c r="E113" i="1" s="1"/>
  <c r="I113" i="1"/>
  <c r="L113" i="1" s="1"/>
  <c r="G113" i="1" l="1"/>
  <c r="H113" i="1"/>
  <c r="Q114" i="1"/>
  <c r="S114" i="1" s="1"/>
  <c r="J114" i="1" s="1"/>
  <c r="R115" i="1" l="1"/>
  <c r="M114" i="1"/>
  <c r="D114" i="1" s="1"/>
  <c r="F114" i="1" s="1"/>
  <c r="K114" i="1"/>
  <c r="I114" i="1" l="1"/>
  <c r="L114" i="1" s="1"/>
  <c r="N114" i="1"/>
  <c r="E114" i="1" s="1"/>
  <c r="G114" i="1"/>
  <c r="H114" i="1"/>
  <c r="Q115" i="1" l="1"/>
  <c r="S115" i="1" s="1"/>
  <c r="J115" i="1" s="1"/>
  <c r="M115" i="1" s="1"/>
  <c r="D115" i="1" s="1"/>
  <c r="F115" i="1" s="1"/>
  <c r="K115" i="1" l="1"/>
  <c r="N115" i="1" s="1"/>
  <c r="E115" i="1" s="1"/>
  <c r="R116" i="1"/>
  <c r="H115" i="1"/>
  <c r="G115" i="1"/>
  <c r="I115" i="1" l="1"/>
  <c r="L115" i="1" s="1"/>
  <c r="Q116" i="1" l="1"/>
  <c r="S116" i="1" s="1"/>
  <c r="J116" i="1" s="1"/>
  <c r="K116" i="1" s="1"/>
  <c r="M116" i="1" l="1"/>
  <c r="D116" i="1" s="1"/>
  <c r="F116" i="1" s="1"/>
  <c r="R117" i="1"/>
  <c r="I116" i="1"/>
  <c r="L116" i="1" s="1"/>
  <c r="N116" i="1"/>
  <c r="E116" i="1" s="1"/>
  <c r="H116" i="1" l="1"/>
  <c r="G116" i="1"/>
  <c r="Q117" i="1"/>
  <c r="S117" i="1" s="1"/>
  <c r="J117" i="1" s="1"/>
  <c r="K117" i="1" l="1"/>
  <c r="R118" i="1"/>
  <c r="M117" i="1"/>
  <c r="D117" i="1" s="1"/>
  <c r="F117" i="1" s="1"/>
  <c r="G117" i="1" l="1"/>
  <c r="H117" i="1"/>
  <c r="I117" i="1"/>
  <c r="L117" i="1" s="1"/>
  <c r="N117" i="1"/>
  <c r="E117" i="1" s="1"/>
  <c r="Q118" i="1" l="1"/>
  <c r="S118" i="1" s="1"/>
  <c r="J118" i="1" s="1"/>
  <c r="R119" i="1" s="1"/>
  <c r="K118" i="1" l="1"/>
  <c r="N118" i="1" s="1"/>
  <c r="E118" i="1" s="1"/>
  <c r="M118" i="1"/>
  <c r="D118" i="1" s="1"/>
  <c r="F118" i="1" s="1"/>
  <c r="G118" i="1" l="1"/>
  <c r="I118" i="1"/>
  <c r="L118" i="1" s="1"/>
  <c r="H118" i="1"/>
  <c r="Q119" i="1" l="1"/>
  <c r="S119" i="1" s="1"/>
  <c r="J119" i="1" s="1"/>
  <c r="M119" i="1" s="1"/>
  <c r="D119" i="1" s="1"/>
  <c r="F119" i="1" s="1"/>
  <c r="G119" i="1" l="1"/>
  <c r="K119" i="1"/>
  <c r="I119" i="1" s="1"/>
  <c r="L119" i="1" s="1"/>
  <c r="H119" i="1"/>
  <c r="R120" i="1"/>
  <c r="Q120" i="1" l="1"/>
  <c r="S120" i="1" s="1"/>
  <c r="J120" i="1" s="1"/>
  <c r="K120" i="1" s="1"/>
  <c r="N119" i="1"/>
  <c r="E119" i="1" s="1"/>
  <c r="R121" i="1" l="1"/>
  <c r="M120" i="1"/>
  <c r="D120" i="1" s="1"/>
  <c r="F120" i="1" s="1"/>
  <c r="I120" i="1"/>
  <c r="L120" i="1" s="1"/>
  <c r="N120" i="1"/>
  <c r="E120" i="1" s="1"/>
  <c r="G120" i="1" l="1"/>
  <c r="H120" i="1"/>
  <c r="Q121" i="1"/>
  <c r="S121" i="1" s="1"/>
  <c r="J121" i="1" s="1"/>
  <c r="K121" i="1" s="1"/>
  <c r="R122" i="1" l="1"/>
  <c r="M121" i="1"/>
  <c r="D121" i="1" s="1"/>
  <c r="F121" i="1" s="1"/>
  <c r="N121" i="1"/>
  <c r="E121" i="1" s="1"/>
  <c r="I121" i="1"/>
  <c r="L121" i="1" s="1"/>
  <c r="G121" i="1" l="1"/>
  <c r="H121" i="1"/>
  <c r="Q122" i="1"/>
  <c r="S122" i="1" s="1"/>
  <c r="J122" i="1" s="1"/>
  <c r="R123" i="1" l="1"/>
  <c r="M122" i="1"/>
  <c r="D122" i="1" s="1"/>
  <c r="F122" i="1" s="1"/>
  <c r="K122" i="1"/>
  <c r="N122" i="1" l="1"/>
  <c r="E122" i="1" s="1"/>
  <c r="I122" i="1"/>
  <c r="L122" i="1" s="1"/>
  <c r="H122" i="1"/>
  <c r="G122" i="1"/>
  <c r="Q123" i="1" l="1"/>
  <c r="S123" i="1" s="1"/>
  <c r="J123" i="1" s="1"/>
  <c r="M123" i="1" l="1"/>
  <c r="D123" i="1" s="1"/>
  <c r="F123" i="1" s="1"/>
  <c r="R124" i="1"/>
  <c r="K123" i="1"/>
  <c r="N123" i="1" l="1"/>
  <c r="E123" i="1" s="1"/>
  <c r="I123" i="1"/>
  <c r="L123" i="1" s="1"/>
  <c r="H123" i="1"/>
  <c r="G123" i="1"/>
  <c r="Q124" i="1" l="1"/>
  <c r="S124" i="1" s="1"/>
  <c r="J124" i="1" s="1"/>
  <c r="K124" i="1" l="1"/>
  <c r="M124" i="1"/>
  <c r="D124" i="1" s="1"/>
  <c r="F124" i="1" s="1"/>
  <c r="R125" i="1"/>
  <c r="G124" i="1" l="1"/>
  <c r="H124" i="1"/>
  <c r="I124" i="1"/>
  <c r="L124" i="1" s="1"/>
  <c r="N124" i="1"/>
  <c r="E124" i="1" s="1"/>
  <c r="Q125" i="1" l="1"/>
  <c r="S125" i="1" s="1"/>
  <c r="J125" i="1" s="1"/>
  <c r="K125" i="1" l="1"/>
  <c r="R126" i="1"/>
  <c r="M125" i="1"/>
  <c r="D125" i="1" s="1"/>
  <c r="F125" i="1" s="1"/>
  <c r="G125" i="1" l="1"/>
  <c r="H125" i="1"/>
  <c r="I125" i="1"/>
  <c r="L125" i="1" s="1"/>
  <c r="N125" i="1"/>
  <c r="E125" i="1" s="1"/>
  <c r="Q126" i="1" l="1"/>
  <c r="S126" i="1" s="1"/>
  <c r="J126" i="1" s="1"/>
  <c r="R127" i="1" s="1"/>
  <c r="K126" i="1" l="1"/>
  <c r="N126" i="1" s="1"/>
  <c r="E126" i="1" s="1"/>
  <c r="M126" i="1"/>
  <c r="D126" i="1" s="1"/>
  <c r="F126" i="1" s="1"/>
  <c r="H126" i="1" l="1"/>
  <c r="I126" i="1"/>
  <c r="L126" i="1" s="1"/>
  <c r="G126" i="1"/>
  <c r="Q127" i="1" l="1"/>
  <c r="S127" i="1" s="1"/>
  <c r="J127" i="1" s="1"/>
  <c r="M127" i="1" s="1"/>
  <c r="D127" i="1" s="1"/>
  <c r="F127" i="1" s="1"/>
  <c r="K127" i="1" l="1"/>
  <c r="N127" i="1" s="1"/>
  <c r="E127" i="1" s="1"/>
  <c r="R128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F128" i="1" s="1"/>
  <c r="R129" i="1"/>
  <c r="I128" i="1"/>
  <c r="L128" i="1" s="1"/>
  <c r="N128" i="1"/>
  <c r="E128" i="1" s="1"/>
  <c r="H128" i="1" l="1"/>
  <c r="G128" i="1"/>
  <c r="Q129" i="1"/>
  <c r="S129" i="1" s="1"/>
  <c r="J129" i="1" s="1"/>
  <c r="K129" i="1" s="1"/>
  <c r="M129" i="1" l="1"/>
  <c r="D129" i="1" s="1"/>
  <c r="F129" i="1" s="1"/>
  <c r="R130" i="1"/>
  <c r="I129" i="1"/>
  <c r="L129" i="1" s="1"/>
  <c r="N129" i="1"/>
  <c r="E129" i="1" s="1"/>
  <c r="G129" i="1" l="1"/>
  <c r="H129" i="1"/>
  <c r="Q130" i="1"/>
  <c r="S130" i="1" s="1"/>
  <c r="J130" i="1" s="1"/>
  <c r="R131" i="1" l="1"/>
  <c r="M130" i="1"/>
  <c r="D130" i="1" s="1"/>
  <c r="F130" i="1" s="1"/>
  <c r="K130" i="1"/>
  <c r="I130" i="1" l="1"/>
  <c r="L130" i="1" s="1"/>
  <c r="N130" i="1"/>
  <c r="E130" i="1" s="1"/>
  <c r="G130" i="1"/>
  <c r="H130" i="1"/>
  <c r="Q131" i="1" l="1"/>
  <c r="S131" i="1" s="1"/>
  <c r="J131" i="1" s="1"/>
  <c r="K131" i="1" l="1"/>
  <c r="M131" i="1"/>
  <c r="D131" i="1" s="1"/>
  <c r="F131" i="1" s="1"/>
  <c r="R132" i="1"/>
  <c r="H131" i="1" l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F132" i="1" s="1"/>
  <c r="G132" i="1" l="1"/>
  <c r="H132" i="1"/>
  <c r="I132" i="1"/>
  <c r="L132" i="1" s="1"/>
  <c r="N132" i="1"/>
  <c r="E132" i="1" s="1"/>
  <c r="Q133" i="1" l="1"/>
  <c r="S133" i="1" s="1"/>
  <c r="J133" i="1" s="1"/>
  <c r="R134" i="1" s="1"/>
  <c r="K133" i="1" l="1"/>
  <c r="N133" i="1" s="1"/>
  <c r="E133" i="1" s="1"/>
  <c r="M133" i="1"/>
  <c r="D133" i="1" s="1"/>
  <c r="F133" i="1" s="1"/>
  <c r="I133" i="1" l="1"/>
  <c r="L133" i="1" s="1"/>
  <c r="H133" i="1"/>
  <c r="G133" i="1"/>
  <c r="Q134" i="1" l="1"/>
  <c r="S134" i="1" s="1"/>
  <c r="J134" i="1" s="1"/>
  <c r="M134" i="1" s="1"/>
  <c r="D134" i="1" s="1"/>
  <c r="F134" i="1" s="1"/>
  <c r="R135" i="1" l="1"/>
  <c r="K134" i="1"/>
  <c r="N134" i="1" s="1"/>
  <c r="E134" i="1" s="1"/>
  <c r="G134" i="1"/>
  <c r="H134" i="1"/>
  <c r="I134" i="1" l="1"/>
  <c r="L134" i="1" s="1"/>
  <c r="Q135" i="1" l="1"/>
  <c r="S135" i="1" s="1"/>
  <c r="J135" i="1" s="1"/>
  <c r="K135" i="1" s="1"/>
  <c r="R136" i="1" l="1"/>
  <c r="M135" i="1"/>
  <c r="D135" i="1" s="1"/>
  <c r="F135" i="1" s="1"/>
  <c r="I135" i="1"/>
  <c r="L135" i="1" s="1"/>
  <c r="N135" i="1"/>
  <c r="E135" i="1" s="1"/>
  <c r="G135" i="1" l="1"/>
  <c r="H135" i="1"/>
  <c r="Q136" i="1"/>
  <c r="S136" i="1" s="1"/>
  <c r="J136" i="1" s="1"/>
  <c r="K136" i="1" s="1"/>
  <c r="M136" i="1" l="1"/>
  <c r="D136" i="1" s="1"/>
  <c r="F136" i="1" s="1"/>
  <c r="R137" i="1"/>
  <c r="N136" i="1"/>
  <c r="E136" i="1" s="1"/>
  <c r="I136" i="1"/>
  <c r="L136" i="1" s="1"/>
  <c r="G136" i="1" l="1"/>
  <c r="H136" i="1"/>
  <c r="Q137" i="1"/>
  <c r="S137" i="1" s="1"/>
  <c r="J137" i="1" s="1"/>
  <c r="M137" i="1" l="1"/>
  <c r="D137" i="1" s="1"/>
  <c r="F137" i="1" s="1"/>
  <c r="R138" i="1"/>
  <c r="K137" i="1"/>
  <c r="N137" i="1" l="1"/>
  <c r="E137" i="1" s="1"/>
  <c r="I137" i="1"/>
  <c r="L137" i="1" s="1"/>
  <c r="G137" i="1"/>
  <c r="H137" i="1"/>
  <c r="Q138" i="1" l="1"/>
  <c r="S138" i="1" s="1"/>
  <c r="J138" i="1" s="1"/>
  <c r="R139" i="1" l="1"/>
  <c r="M138" i="1"/>
  <c r="D138" i="1" s="1"/>
  <c r="F138" i="1" s="1"/>
  <c r="K138" i="1"/>
  <c r="I138" i="1" l="1"/>
  <c r="L138" i="1" s="1"/>
  <c r="N138" i="1"/>
  <c r="E138" i="1" s="1"/>
  <c r="H138" i="1"/>
  <c r="G138" i="1"/>
  <c r="Q139" i="1" l="1"/>
  <c r="S139" i="1" s="1"/>
  <c r="J139" i="1" s="1"/>
  <c r="K139" i="1" l="1"/>
  <c r="R140" i="1"/>
  <c r="M139" i="1"/>
  <c r="D139" i="1" s="1"/>
  <c r="F139" i="1" s="1"/>
  <c r="G139" i="1" l="1"/>
  <c r="H139" i="1"/>
  <c r="I139" i="1"/>
  <c r="L139" i="1" s="1"/>
  <c r="N139" i="1"/>
  <c r="E139" i="1" s="1"/>
  <c r="Q140" i="1" l="1"/>
  <c r="S140" i="1" s="1"/>
  <c r="J140" i="1" s="1"/>
  <c r="K140" i="1" s="1"/>
  <c r="R141" i="1" l="1"/>
  <c r="M140" i="1"/>
  <c r="D140" i="1" s="1"/>
  <c r="F140" i="1" s="1"/>
  <c r="N140" i="1"/>
  <c r="E140" i="1" s="1"/>
  <c r="I140" i="1"/>
  <c r="L140" i="1" s="1"/>
  <c r="G140" i="1" l="1"/>
  <c r="H140" i="1"/>
  <c r="Q141" i="1"/>
  <c r="S141" i="1" s="1"/>
  <c r="J141" i="1" s="1"/>
  <c r="K141" i="1" l="1"/>
  <c r="R142" i="1"/>
  <c r="M141" i="1"/>
  <c r="D141" i="1" s="1"/>
  <c r="F141" i="1" s="1"/>
  <c r="G141" i="1" l="1"/>
  <c r="H141" i="1"/>
  <c r="N141" i="1"/>
  <c r="E141" i="1" s="1"/>
  <c r="I141" i="1"/>
  <c r="L141" i="1" s="1"/>
  <c r="Q142" i="1" l="1"/>
  <c r="S142" i="1" s="1"/>
  <c r="J142" i="1" s="1"/>
  <c r="M142" i="1" l="1"/>
  <c r="D142" i="1" s="1"/>
  <c r="F142" i="1" s="1"/>
  <c r="R143" i="1"/>
  <c r="K142" i="1"/>
  <c r="N142" i="1" l="1"/>
  <c r="E142" i="1" s="1"/>
  <c r="I142" i="1"/>
  <c r="L142" i="1" s="1"/>
  <c r="G142" i="1"/>
  <c r="H142" i="1"/>
  <c r="Q143" i="1" l="1"/>
  <c r="S143" i="1" s="1"/>
  <c r="J143" i="1" s="1"/>
  <c r="R144" i="1" s="1"/>
  <c r="K143" i="1" l="1"/>
  <c r="I143" i="1" s="1"/>
  <c r="L143" i="1" s="1"/>
  <c r="M143" i="1"/>
  <c r="D143" i="1" s="1"/>
  <c r="F143" i="1" s="1"/>
  <c r="H143" i="1" l="1"/>
  <c r="N143" i="1"/>
  <c r="E143" i="1" s="1"/>
  <c r="G143" i="1"/>
  <c r="Q144" i="1"/>
  <c r="S144" i="1" s="1"/>
  <c r="J144" i="1" s="1"/>
  <c r="K144" i="1" l="1"/>
  <c r="M144" i="1"/>
  <c r="D144" i="1" s="1"/>
  <c r="F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R146" i="1"/>
  <c r="M145" i="1"/>
  <c r="D145" i="1" s="1"/>
  <c r="F145" i="1" s="1"/>
  <c r="H145" i="1" l="1"/>
  <c r="G145" i="1"/>
  <c r="N145" i="1"/>
  <c r="E145" i="1" s="1"/>
  <c r="I145" i="1"/>
  <c r="L145" i="1" s="1"/>
  <c r="Q146" i="1" l="1"/>
  <c r="S146" i="1" s="1"/>
  <c r="J146" i="1" s="1"/>
  <c r="M146" i="1" s="1"/>
  <c r="D146" i="1" s="1"/>
  <c r="F146" i="1" s="1"/>
  <c r="K146" i="1" l="1"/>
  <c r="N146" i="1" s="1"/>
  <c r="E146" i="1" s="1"/>
  <c r="R147" i="1"/>
  <c r="H146" i="1"/>
  <c r="G146" i="1"/>
  <c r="I146" i="1" l="1"/>
  <c r="L146" i="1" s="1"/>
  <c r="Q147" i="1" l="1"/>
  <c r="S147" i="1" s="1"/>
  <c r="J147" i="1" s="1"/>
  <c r="M147" i="1" s="1"/>
  <c r="D147" i="1" s="1"/>
  <c r="F147" i="1" s="1"/>
  <c r="K147" i="1" l="1"/>
  <c r="N147" i="1" s="1"/>
  <c r="E147" i="1" s="1"/>
  <c r="R148" i="1"/>
  <c r="H147" i="1"/>
  <c r="G147" i="1"/>
  <c r="I147" i="1" l="1"/>
  <c r="L147" i="1" s="1"/>
  <c r="Q148" i="1" l="1"/>
  <c r="S148" i="1" s="1"/>
  <c r="J148" i="1" s="1"/>
  <c r="K148" i="1" s="1"/>
  <c r="M148" i="1" l="1"/>
  <c r="D148" i="1" s="1"/>
  <c r="F148" i="1" s="1"/>
  <c r="R149" i="1"/>
  <c r="N148" i="1"/>
  <c r="E148" i="1" s="1"/>
  <c r="I148" i="1"/>
  <c r="L148" i="1" s="1"/>
  <c r="G148" i="1" l="1"/>
  <c r="H148" i="1"/>
  <c r="Q149" i="1"/>
  <c r="S149" i="1" s="1"/>
  <c r="J149" i="1" s="1"/>
  <c r="K149" i="1" l="1"/>
  <c r="R150" i="1"/>
  <c r="M149" i="1"/>
  <c r="D149" i="1" s="1"/>
  <c r="F149" i="1" s="1"/>
  <c r="N149" i="1" l="1"/>
  <c r="E149" i="1" s="1"/>
  <c r="I149" i="1"/>
  <c r="L149" i="1" s="1"/>
  <c r="H149" i="1"/>
  <c r="G149" i="1"/>
  <c r="Q150" i="1" l="1"/>
  <c r="S150" i="1" s="1"/>
  <c r="J150" i="1" s="1"/>
  <c r="M150" i="1" s="1"/>
  <c r="D150" i="1" s="1"/>
  <c r="F150" i="1" s="1"/>
  <c r="K150" i="1" l="1"/>
  <c r="N150" i="1" s="1"/>
  <c r="E150" i="1" s="1"/>
  <c r="R151" i="1"/>
  <c r="G150" i="1"/>
  <c r="H150" i="1"/>
  <c r="I150" i="1" l="1"/>
  <c r="L150" i="1" s="1"/>
  <c r="Q151" i="1" l="1"/>
  <c r="S151" i="1" s="1"/>
  <c r="J151" i="1" s="1"/>
  <c r="M151" i="1" s="1"/>
  <c r="D151" i="1" s="1"/>
  <c r="F151" i="1" s="1"/>
  <c r="K151" i="1" l="1"/>
  <c r="I151" i="1" s="1"/>
  <c r="L151" i="1" s="1"/>
  <c r="R152" i="1"/>
  <c r="H151" i="1"/>
  <c r="G151" i="1"/>
  <c r="N151" i="1" l="1"/>
  <c r="E151" i="1" s="1"/>
  <c r="Q152" i="1"/>
  <c r="S152" i="1" s="1"/>
  <c r="J152" i="1" s="1"/>
  <c r="K152" i="1" l="1"/>
  <c r="M152" i="1"/>
  <c r="D152" i="1" s="1"/>
  <c r="F152" i="1" s="1"/>
  <c r="R153" i="1"/>
  <c r="H152" i="1" l="1"/>
  <c r="G152" i="1"/>
  <c r="N152" i="1"/>
  <c r="E152" i="1" s="1"/>
  <c r="I152" i="1"/>
  <c r="L152" i="1" s="1"/>
  <c r="Q153" i="1" l="1"/>
  <c r="S153" i="1" s="1"/>
  <c r="J153" i="1" s="1"/>
  <c r="K153" i="1" l="1"/>
  <c r="M153" i="1"/>
  <c r="D153" i="1" s="1"/>
  <c r="F153" i="1" s="1"/>
  <c r="R154" i="1"/>
  <c r="G153" i="1" l="1"/>
  <c r="H153" i="1"/>
  <c r="N153" i="1"/>
  <c r="E153" i="1" s="1"/>
  <c r="I153" i="1"/>
  <c r="L153" i="1" s="1"/>
  <c r="Q154" i="1" l="1"/>
  <c r="S154" i="1" s="1"/>
  <c r="J154" i="1" s="1"/>
  <c r="M154" i="1" l="1"/>
  <c r="D154" i="1" s="1"/>
  <c r="F154" i="1" s="1"/>
  <c r="R155" i="1"/>
  <c r="K154" i="1"/>
  <c r="I154" i="1" l="1"/>
  <c r="L154" i="1" s="1"/>
  <c r="N154" i="1"/>
  <c r="E154" i="1" s="1"/>
  <c r="H154" i="1"/>
  <c r="G154" i="1"/>
  <c r="Q155" i="1" l="1"/>
  <c r="S155" i="1" s="1"/>
  <c r="J155" i="1" s="1"/>
  <c r="R156" i="1" s="1"/>
  <c r="K155" i="1" l="1"/>
  <c r="N155" i="1" s="1"/>
  <c r="E155" i="1" s="1"/>
  <c r="M155" i="1"/>
  <c r="D155" i="1" s="1"/>
  <c r="F155" i="1" s="1"/>
  <c r="G155" i="1" l="1"/>
  <c r="I155" i="1"/>
  <c r="L155" i="1" s="1"/>
  <c r="H155" i="1"/>
  <c r="Q156" i="1" l="1"/>
  <c r="S156" i="1" s="1"/>
  <c r="J156" i="1" s="1"/>
  <c r="K156" i="1" s="1"/>
  <c r="M156" i="1" l="1"/>
  <c r="D156" i="1" s="1"/>
  <c r="F156" i="1" s="1"/>
  <c r="R157" i="1"/>
  <c r="N156" i="1"/>
  <c r="E156" i="1" s="1"/>
  <c r="I156" i="1"/>
  <c r="L156" i="1" s="1"/>
  <c r="H156" i="1" l="1"/>
  <c r="G156" i="1"/>
  <c r="Q157" i="1"/>
  <c r="S157" i="1" s="1"/>
  <c r="J157" i="1" s="1"/>
  <c r="K157" i="1" l="1"/>
  <c r="M157" i="1"/>
  <c r="D157" i="1" s="1"/>
  <c r="F157" i="1" s="1"/>
  <c r="R158" i="1"/>
  <c r="G157" i="1" l="1"/>
  <c r="H157" i="1"/>
  <c r="I157" i="1"/>
  <c r="L157" i="1" s="1"/>
  <c r="N157" i="1"/>
  <c r="E157" i="1" s="1"/>
  <c r="Q158" i="1" l="1"/>
  <c r="S158" i="1" s="1"/>
  <c r="J158" i="1" s="1"/>
  <c r="R159" i="1" l="1"/>
  <c r="M158" i="1"/>
  <c r="D158" i="1" s="1"/>
  <c r="F158" i="1" s="1"/>
  <c r="K158" i="1"/>
  <c r="N158" i="1" l="1"/>
  <c r="E158" i="1" s="1"/>
  <c r="I158" i="1"/>
  <c r="L158" i="1" s="1"/>
  <c r="G158" i="1"/>
  <c r="H158" i="1"/>
  <c r="Q159" i="1" l="1"/>
  <c r="S159" i="1" s="1"/>
  <c r="J159" i="1" s="1"/>
  <c r="R160" i="1" l="1"/>
  <c r="M159" i="1"/>
  <c r="D159" i="1" s="1"/>
  <c r="F159" i="1" s="1"/>
  <c r="K159" i="1"/>
  <c r="I159" i="1" l="1"/>
  <c r="L159" i="1" s="1"/>
  <c r="N159" i="1"/>
  <c r="E159" i="1" s="1"/>
  <c r="G159" i="1"/>
  <c r="H159" i="1"/>
  <c r="Q160" i="1" l="1"/>
  <c r="S160" i="1" s="1"/>
  <c r="J160" i="1" s="1"/>
  <c r="K160" i="1" l="1"/>
  <c r="R161" i="1"/>
  <c r="M160" i="1"/>
  <c r="D160" i="1" s="1"/>
  <c r="F160" i="1" s="1"/>
  <c r="H160" i="1" l="1"/>
  <c r="G160" i="1"/>
  <c r="N160" i="1"/>
  <c r="E160" i="1" s="1"/>
  <c r="I160" i="1"/>
  <c r="L160" i="1" s="1"/>
  <c r="Q161" i="1" l="1"/>
  <c r="S161" i="1" s="1"/>
  <c r="J161" i="1" s="1"/>
  <c r="K161" i="1" l="1"/>
  <c r="M161" i="1"/>
  <c r="D161" i="1" s="1"/>
  <c r="F161" i="1" s="1"/>
  <c r="R162" i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F162" i="1" s="1"/>
  <c r="R163" i="1"/>
  <c r="K162" i="1"/>
  <c r="I162" i="1" l="1"/>
  <c r="L162" i="1" s="1"/>
  <c r="N162" i="1"/>
  <c r="E162" i="1" s="1"/>
  <c r="G162" i="1"/>
  <c r="H162" i="1"/>
  <c r="Q163" i="1" l="1"/>
  <c r="S163" i="1" s="1"/>
  <c r="J163" i="1" s="1"/>
  <c r="M163" i="1" l="1"/>
  <c r="D163" i="1" s="1"/>
  <c r="F163" i="1" s="1"/>
  <c r="R164" i="1"/>
  <c r="K163" i="1"/>
  <c r="N163" i="1" l="1"/>
  <c r="E163" i="1" s="1"/>
  <c r="I163" i="1"/>
  <c r="L163" i="1" s="1"/>
  <c r="G163" i="1"/>
  <c r="H163" i="1"/>
  <c r="Q164" i="1" l="1"/>
  <c r="S164" i="1" s="1"/>
  <c r="J164" i="1" s="1"/>
  <c r="K164" i="1" l="1"/>
  <c r="M164" i="1"/>
  <c r="D164" i="1" s="1"/>
  <c r="F164" i="1" s="1"/>
  <c r="R165" i="1"/>
  <c r="G164" i="1" l="1"/>
  <c r="H164" i="1"/>
  <c r="I164" i="1"/>
  <c r="L164" i="1" s="1"/>
  <c r="N164" i="1"/>
  <c r="E164" i="1" s="1"/>
  <c r="Q165" i="1" l="1"/>
  <c r="S165" i="1" s="1"/>
  <c r="J165" i="1" s="1"/>
  <c r="K165" i="1" s="1"/>
  <c r="M165" i="1" l="1"/>
  <c r="D165" i="1" s="1"/>
  <c r="F165" i="1" s="1"/>
  <c r="R166" i="1"/>
  <c r="N165" i="1"/>
  <c r="E165" i="1" s="1"/>
  <c r="I165" i="1"/>
  <c r="L165" i="1" s="1"/>
  <c r="G165" i="1" l="1"/>
  <c r="H165" i="1"/>
  <c r="Q166" i="1"/>
  <c r="S166" i="1" s="1"/>
  <c r="J166" i="1" s="1"/>
  <c r="R167" i="1" l="1"/>
  <c r="M166" i="1"/>
  <c r="D166" i="1" s="1"/>
  <c r="F166" i="1" s="1"/>
  <c r="K166" i="1"/>
  <c r="N166" i="1" l="1"/>
  <c r="E166" i="1" s="1"/>
  <c r="I166" i="1"/>
  <c r="L166" i="1" s="1"/>
  <c r="G166" i="1"/>
  <c r="H166" i="1"/>
  <c r="Q167" i="1" l="1"/>
  <c r="S167" i="1" s="1"/>
  <c r="J167" i="1" s="1"/>
  <c r="R168" i="1" l="1"/>
  <c r="M167" i="1"/>
  <c r="D167" i="1" s="1"/>
  <c r="F167" i="1" s="1"/>
  <c r="K167" i="1"/>
  <c r="N167" i="1" l="1"/>
  <c r="E167" i="1" s="1"/>
  <c r="I167" i="1"/>
  <c r="L167" i="1" s="1"/>
  <c r="H167" i="1"/>
  <c r="G167" i="1"/>
  <c r="Q168" i="1" l="1"/>
  <c r="S168" i="1" s="1"/>
  <c r="J168" i="1" s="1"/>
  <c r="K168" i="1" l="1"/>
  <c r="M168" i="1"/>
  <c r="D168" i="1" s="1"/>
  <c r="F168" i="1" s="1"/>
  <c r="R169" i="1"/>
  <c r="G168" i="1" l="1"/>
  <c r="H168" i="1"/>
  <c r="I168" i="1"/>
  <c r="L168" i="1" s="1"/>
  <c r="N168" i="1"/>
  <c r="E168" i="1" s="1"/>
  <c r="Q169" i="1" l="1"/>
  <c r="S169" i="1" s="1"/>
  <c r="J169" i="1" s="1"/>
  <c r="K169" i="1" l="1"/>
  <c r="M169" i="1"/>
  <c r="D169" i="1" s="1"/>
  <c r="F169" i="1" s="1"/>
  <c r="R170" i="1"/>
  <c r="H169" i="1" l="1"/>
  <c r="G169" i="1"/>
  <c r="I169" i="1"/>
  <c r="L169" i="1" s="1"/>
  <c r="N169" i="1"/>
  <c r="E169" i="1" s="1"/>
  <c r="Q170" i="1" l="1"/>
  <c r="S170" i="1" s="1"/>
  <c r="J170" i="1" s="1"/>
  <c r="R171" i="1" s="1"/>
  <c r="K170" i="1" l="1"/>
  <c r="N170" i="1" s="1"/>
  <c r="E170" i="1" s="1"/>
  <c r="M170" i="1"/>
  <c r="D170" i="1" s="1"/>
  <c r="F170" i="1" s="1"/>
  <c r="G170" i="1" l="1"/>
  <c r="H170" i="1"/>
  <c r="I170" i="1"/>
  <c r="L170" i="1" s="1"/>
  <c r="Q171" i="1" l="1"/>
  <c r="S171" i="1" s="1"/>
  <c r="J171" i="1" s="1"/>
  <c r="R172" i="1" s="1"/>
  <c r="M171" i="1" l="1"/>
  <c r="D171" i="1" s="1"/>
  <c r="F171" i="1" s="1"/>
  <c r="K171" i="1"/>
  <c r="I171" i="1" s="1"/>
  <c r="L171" i="1" s="1"/>
  <c r="H171" i="1" l="1"/>
  <c r="Q172" i="1"/>
  <c r="S172" i="1" s="1"/>
  <c r="J172" i="1" s="1"/>
  <c r="K172" i="1" s="1"/>
  <c r="N171" i="1"/>
  <c r="E171" i="1" s="1"/>
  <c r="G171" i="1"/>
  <c r="R173" i="1" l="1"/>
  <c r="M172" i="1"/>
  <c r="D172" i="1" s="1"/>
  <c r="F172" i="1" s="1"/>
  <c r="I172" i="1"/>
  <c r="L172" i="1" s="1"/>
  <c r="N172" i="1"/>
  <c r="E172" i="1" s="1"/>
  <c r="H172" i="1" l="1"/>
  <c r="G172" i="1"/>
  <c r="Q173" i="1"/>
  <c r="S173" i="1" s="1"/>
  <c r="J173" i="1" s="1"/>
  <c r="K173" i="1" s="1"/>
  <c r="M173" i="1" l="1"/>
  <c r="D173" i="1" s="1"/>
  <c r="F173" i="1" s="1"/>
  <c r="R174" i="1"/>
  <c r="N173" i="1"/>
  <c r="E173" i="1" s="1"/>
  <c r="I173" i="1"/>
  <c r="L173" i="1" s="1"/>
  <c r="G173" i="1" l="1"/>
  <c r="H173" i="1"/>
  <c r="Q174" i="1"/>
  <c r="S174" i="1" s="1"/>
  <c r="J174" i="1" s="1"/>
  <c r="M174" i="1" s="1"/>
  <c r="D174" i="1" s="1"/>
  <c r="F174" i="1" s="1"/>
  <c r="K174" i="1" l="1"/>
  <c r="N174" i="1" s="1"/>
  <c r="E174" i="1" s="1"/>
  <c r="R175" i="1"/>
  <c r="G174" i="1"/>
  <c r="H174" i="1"/>
  <c r="I174" i="1" l="1"/>
  <c r="L174" i="1" s="1"/>
  <c r="Q175" i="1" l="1"/>
  <c r="S175" i="1" s="1"/>
  <c r="J175" i="1" s="1"/>
  <c r="R176" i="1" s="1"/>
  <c r="M175" i="1" l="1"/>
  <c r="D175" i="1" s="1"/>
  <c r="F175" i="1" s="1"/>
  <c r="K175" i="1"/>
  <c r="N175" i="1" l="1"/>
  <c r="E175" i="1" s="1"/>
  <c r="I175" i="1"/>
  <c r="G175" i="1"/>
  <c r="H175" i="1"/>
  <c r="L175" i="1" l="1"/>
  <c r="Q176" i="1"/>
  <c r="S176" i="1" s="1"/>
  <c r="J176" i="1" s="1"/>
  <c r="K176" i="1" l="1"/>
  <c r="R177" i="1"/>
  <c r="M176" i="1"/>
  <c r="D176" i="1" s="1"/>
  <c r="F176" i="1" s="1"/>
  <c r="G176" i="1" l="1"/>
  <c r="H176" i="1"/>
  <c r="I176" i="1"/>
  <c r="N176" i="1"/>
  <c r="E176" i="1" s="1"/>
  <c r="L176" i="1" l="1"/>
  <c r="Q177" i="1"/>
  <c r="S177" i="1" s="1"/>
  <c r="J177" i="1" s="1"/>
  <c r="K177" i="1" l="1"/>
  <c r="R178" i="1"/>
  <c r="M177" i="1"/>
  <c r="D177" i="1" s="1"/>
  <c r="F177" i="1" s="1"/>
  <c r="H177" i="1" l="1"/>
  <c r="G177" i="1"/>
  <c r="N177" i="1"/>
  <c r="E177" i="1" s="1"/>
  <c r="I177" i="1"/>
  <c r="L177" i="1" s="1"/>
  <c r="Q178" i="1" l="1"/>
  <c r="S178" i="1" s="1"/>
  <c r="J178" i="1" s="1"/>
  <c r="K178" i="1" l="1"/>
  <c r="M178" i="1"/>
  <c r="D178" i="1" s="1"/>
  <c r="F178" i="1" s="1"/>
  <c r="R179" i="1"/>
  <c r="H178" i="1" l="1"/>
  <c r="G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F179" i="1" s="1"/>
  <c r="K179" i="1"/>
  <c r="I179" i="1" l="1"/>
  <c r="L179" i="1" s="1"/>
  <c r="N179" i="1"/>
  <c r="E179" i="1" s="1"/>
  <c r="G179" i="1"/>
  <c r="H179" i="1"/>
  <c r="Q180" i="1" l="1"/>
  <c r="S180" i="1" s="1"/>
  <c r="J180" i="1" s="1"/>
  <c r="M180" i="1" l="1"/>
  <c r="D180" i="1" s="1"/>
  <c r="F180" i="1" s="1"/>
  <c r="K180" i="1"/>
  <c r="R181" i="1"/>
  <c r="N180" i="1" l="1"/>
  <c r="E180" i="1" s="1"/>
  <c r="I180" i="1"/>
  <c r="L180" i="1" s="1"/>
  <c r="H180" i="1"/>
  <c r="G180" i="1"/>
  <c r="Q181" i="1" l="1"/>
  <c r="S181" i="1" s="1"/>
  <c r="J181" i="1" s="1"/>
  <c r="K181" i="1" l="1"/>
  <c r="R182" i="1"/>
  <c r="M181" i="1"/>
  <c r="D181" i="1" s="1"/>
  <c r="F181" i="1" s="1"/>
  <c r="G181" i="1" l="1"/>
  <c r="H181" i="1"/>
  <c r="N181" i="1"/>
  <c r="E181" i="1" s="1"/>
  <c r="I181" i="1"/>
  <c r="L181" i="1" s="1"/>
  <c r="Q182" i="1" l="1"/>
  <c r="S182" i="1" s="1"/>
  <c r="J182" i="1" s="1"/>
  <c r="R183" i="1" l="1"/>
  <c r="M182" i="1"/>
  <c r="D182" i="1" s="1"/>
  <c r="F182" i="1" s="1"/>
  <c r="K182" i="1"/>
  <c r="H182" i="1" l="1"/>
  <c r="G182" i="1"/>
  <c r="I182" i="1"/>
  <c r="L182" i="1" s="1"/>
  <c r="N182" i="1"/>
  <c r="E182" i="1" s="1"/>
  <c r="Q183" i="1" l="1"/>
  <c r="S183" i="1" s="1"/>
  <c r="J183" i="1" s="1"/>
  <c r="R184" i="1" l="1"/>
  <c r="M183" i="1"/>
  <c r="D183" i="1" s="1"/>
  <c r="F183" i="1" s="1"/>
  <c r="K183" i="1"/>
  <c r="I183" i="1" l="1"/>
  <c r="L183" i="1" s="1"/>
  <c r="N183" i="1"/>
  <c r="E183" i="1" s="1"/>
  <c r="G183" i="1"/>
  <c r="H183" i="1"/>
  <c r="Q184" i="1" l="1"/>
  <c r="S184" i="1" s="1"/>
  <c r="J184" i="1" s="1"/>
  <c r="K184" i="1" s="1"/>
  <c r="M184" i="1" l="1"/>
  <c r="D184" i="1" s="1"/>
  <c r="F184" i="1" s="1"/>
  <c r="R185" i="1"/>
  <c r="I184" i="1"/>
  <c r="L184" i="1" s="1"/>
  <c r="N184" i="1"/>
  <c r="E184" i="1" s="1"/>
  <c r="G184" i="1" l="1"/>
  <c r="H184" i="1"/>
  <c r="Q185" i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M186" i="1" l="1"/>
  <c r="D186" i="1" s="1"/>
  <c r="F186" i="1" s="1"/>
  <c r="K186" i="1"/>
  <c r="R187" i="1"/>
  <c r="N186" i="1" l="1"/>
  <c r="E186" i="1" s="1"/>
  <c r="I186" i="1"/>
  <c r="L186" i="1" s="1"/>
  <c r="G186" i="1"/>
  <c r="H186" i="1"/>
  <c r="Q187" i="1" l="1"/>
  <c r="S187" i="1" s="1"/>
  <c r="J187" i="1" s="1"/>
  <c r="K187" i="1" l="1"/>
  <c r="R188" i="1"/>
  <c r="M187" i="1"/>
  <c r="D187" i="1" s="1"/>
  <c r="F187" i="1" s="1"/>
  <c r="H187" i="1" l="1"/>
  <c r="G187" i="1"/>
  <c r="I187" i="1"/>
  <c r="L187" i="1" s="1"/>
  <c r="N187" i="1"/>
  <c r="E187" i="1" s="1"/>
  <c r="Q188" i="1" l="1"/>
  <c r="S188" i="1" s="1"/>
  <c r="J188" i="1" s="1"/>
  <c r="M188" i="1" s="1"/>
  <c r="D188" i="1" s="1"/>
  <c r="F188" i="1" s="1"/>
  <c r="K188" i="1" l="1"/>
  <c r="I188" i="1" s="1"/>
  <c r="L188" i="1" s="1"/>
  <c r="R189" i="1"/>
  <c r="H188" i="1"/>
  <c r="G188" i="1"/>
  <c r="N188" i="1" l="1"/>
  <c r="E188" i="1" s="1"/>
  <c r="Q189" i="1"/>
  <c r="S189" i="1" s="1"/>
  <c r="J189" i="1" s="1"/>
  <c r="M189" i="1" l="1"/>
  <c r="D189" i="1" s="1"/>
  <c r="F189" i="1" s="1"/>
  <c r="R190" i="1"/>
  <c r="K189" i="1"/>
  <c r="N189" i="1" l="1"/>
  <c r="E189" i="1" s="1"/>
  <c r="I189" i="1"/>
  <c r="L189" i="1" s="1"/>
  <c r="G189" i="1"/>
  <c r="H189" i="1"/>
  <c r="Q190" i="1" l="1"/>
  <c r="S190" i="1" s="1"/>
  <c r="J190" i="1" s="1"/>
  <c r="R191" i="1" s="1"/>
  <c r="K190" i="1" l="1"/>
  <c r="M190" i="1"/>
  <c r="D190" i="1" s="1"/>
  <c r="F190" i="1" s="1"/>
  <c r="G190" i="1" l="1"/>
  <c r="H190" i="1"/>
  <c r="I190" i="1"/>
  <c r="L190" i="1" s="1"/>
  <c r="N190" i="1"/>
  <c r="E190" i="1" s="1"/>
  <c r="Q191" i="1" l="1"/>
  <c r="S191" i="1" s="1"/>
  <c r="J191" i="1" s="1"/>
  <c r="M191" i="1" l="1"/>
  <c r="D191" i="1" s="1"/>
  <c r="F191" i="1" s="1"/>
  <c r="R192" i="1"/>
  <c r="K191" i="1"/>
  <c r="N191" i="1" l="1"/>
  <c r="E191" i="1" s="1"/>
  <c r="I191" i="1"/>
  <c r="H191" i="1"/>
  <c r="G191" i="1"/>
  <c r="L191" i="1" l="1"/>
  <c r="Q192" i="1"/>
  <c r="S192" i="1" s="1"/>
  <c r="J192" i="1" s="1"/>
  <c r="K192" i="1" l="1"/>
  <c r="M192" i="1"/>
  <c r="D192" i="1" s="1"/>
  <c r="F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F193" i="1" s="1"/>
  <c r="K193" i="1"/>
  <c r="H193" i="1" l="1"/>
  <c r="G193" i="1"/>
  <c r="N193" i="1"/>
  <c r="E193" i="1" s="1"/>
  <c r="I193" i="1"/>
  <c r="L193" i="1" s="1"/>
  <c r="Q194" i="1" l="1"/>
  <c r="S194" i="1" s="1"/>
  <c r="J194" i="1" s="1"/>
  <c r="R195" i="1" s="1"/>
  <c r="K194" i="1" l="1"/>
  <c r="N194" i="1" s="1"/>
  <c r="E194" i="1" s="1"/>
  <c r="M194" i="1"/>
  <c r="D194" i="1" s="1"/>
  <c r="F194" i="1" s="1"/>
  <c r="H194" i="1" l="1"/>
  <c r="G194" i="1"/>
  <c r="I194" i="1"/>
  <c r="L194" i="1" s="1"/>
  <c r="Q195" i="1" l="1"/>
  <c r="S195" i="1" s="1"/>
  <c r="J195" i="1" s="1"/>
  <c r="M195" i="1" s="1"/>
  <c r="D195" i="1" s="1"/>
  <c r="F195" i="1" s="1"/>
  <c r="K195" i="1" l="1"/>
  <c r="N195" i="1" s="1"/>
  <c r="E195" i="1" s="1"/>
  <c r="R196" i="1"/>
  <c r="H195" i="1"/>
  <c r="G195" i="1"/>
  <c r="I195" i="1" l="1"/>
  <c r="L195" i="1" s="1"/>
  <c r="Q196" i="1" l="1"/>
  <c r="S196" i="1" s="1"/>
  <c r="J196" i="1" s="1"/>
  <c r="M196" i="1" s="1"/>
  <c r="D196" i="1" s="1"/>
  <c r="F196" i="1" s="1"/>
  <c r="G196" i="1" l="1"/>
  <c r="H196" i="1"/>
  <c r="R197" i="1"/>
  <c r="K196" i="1"/>
  <c r="I196" i="1" s="1"/>
  <c r="L196" i="1" s="1"/>
  <c r="Q197" i="1" l="1"/>
  <c r="S197" i="1" s="1"/>
  <c r="J197" i="1" s="1"/>
  <c r="R198" i="1" s="1"/>
  <c r="N196" i="1"/>
  <c r="E196" i="1" s="1"/>
  <c r="M197" i="1" l="1"/>
  <c r="D197" i="1" s="1"/>
  <c r="F197" i="1" s="1"/>
  <c r="K197" i="1"/>
  <c r="N197" i="1" s="1"/>
  <c r="E197" i="1" s="1"/>
  <c r="G197" i="1" l="1"/>
  <c r="H197" i="1"/>
  <c r="I197" i="1"/>
  <c r="L197" i="1" s="1"/>
  <c r="Q198" i="1" l="1"/>
  <c r="S198" i="1" s="1"/>
  <c r="J198" i="1" s="1"/>
  <c r="M198" i="1" s="1"/>
  <c r="D198" i="1" s="1"/>
  <c r="F198" i="1" s="1"/>
  <c r="H198" i="1" l="1"/>
  <c r="G198" i="1"/>
  <c r="R199" i="1"/>
  <c r="K198" i="1"/>
  <c r="I198" i="1" s="1"/>
  <c r="L198" i="1" s="1"/>
  <c r="Q199" i="1" l="1"/>
  <c r="S199" i="1" s="1"/>
  <c r="J199" i="1" s="1"/>
  <c r="M199" i="1" s="1"/>
  <c r="D199" i="1" s="1"/>
  <c r="F199" i="1" s="1"/>
  <c r="N198" i="1"/>
  <c r="E198" i="1" s="1"/>
  <c r="H199" i="1" l="1"/>
  <c r="G199" i="1"/>
  <c r="K199" i="1"/>
  <c r="I199" i="1" s="1"/>
  <c r="L199" i="1" s="1"/>
  <c r="R200" i="1"/>
  <c r="Q200" i="1" l="1"/>
  <c r="S200" i="1" s="1"/>
  <c r="J200" i="1" s="1"/>
  <c r="R201" i="1" s="1"/>
  <c r="N199" i="1"/>
  <c r="E199" i="1" s="1"/>
  <c r="K200" i="1" l="1"/>
  <c r="N200" i="1" s="1"/>
  <c r="E200" i="1" s="1"/>
  <c r="M200" i="1"/>
  <c r="D200" i="1" s="1"/>
  <c r="F200" i="1" s="1"/>
  <c r="I200" i="1" l="1"/>
  <c r="L200" i="1" s="1"/>
  <c r="G200" i="1"/>
  <c r="H200" i="1"/>
  <c r="Q201" i="1" l="1"/>
  <c r="S201" i="1" s="1"/>
  <c r="J201" i="1" s="1"/>
  <c r="R202" i="1" s="1"/>
  <c r="M201" i="1" l="1"/>
  <c r="D201" i="1" s="1"/>
  <c r="F201" i="1" s="1"/>
  <c r="K201" i="1"/>
  <c r="I201" i="1" s="1"/>
  <c r="L201" i="1" s="1"/>
  <c r="H201" i="1" l="1"/>
  <c r="G201" i="1"/>
  <c r="N201" i="1"/>
  <c r="E201" i="1" s="1"/>
  <c r="Q202" i="1"/>
  <c r="S202" i="1" s="1"/>
  <c r="J202" i="1" s="1"/>
  <c r="K202" i="1" s="1"/>
  <c r="M202" i="1" l="1"/>
  <c r="D202" i="1" s="1"/>
  <c r="F202" i="1" s="1"/>
  <c r="R203" i="1"/>
  <c r="N202" i="1"/>
  <c r="E202" i="1" s="1"/>
  <c r="I202" i="1"/>
  <c r="L202" i="1" s="1"/>
  <c r="G202" i="1" l="1"/>
  <c r="H202" i="1"/>
  <c r="Q203" i="1"/>
  <c r="S203" i="1" s="1"/>
  <c r="J203" i="1" s="1"/>
  <c r="K203" i="1" l="1"/>
  <c r="R204" i="1"/>
  <c r="M203" i="1"/>
  <c r="D203" i="1" s="1"/>
  <c r="F203" i="1" s="1"/>
  <c r="G203" i="1" l="1"/>
  <c r="H203" i="1"/>
  <c r="I203" i="1"/>
  <c r="N203" i="1"/>
  <c r="E203" i="1" s="1"/>
  <c r="L203" i="1" l="1"/>
  <c r="Q204" i="1"/>
  <c r="S204" i="1" s="1"/>
  <c r="J204" i="1" s="1"/>
  <c r="M204" i="1" l="1"/>
  <c r="D204" i="1" s="1"/>
  <c r="F204" i="1" s="1"/>
  <c r="K204" i="1"/>
  <c r="H204" i="1" l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<sst xmlns="http://schemas.openxmlformats.org/spreadsheetml/2006/main" count="44" uniqueCount="40">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</sst>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" fontId="0" fillId="2" borderId="45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69797</c:v>
                </c:pt>
                <c:pt idx="34" formatCode="0">
                  <c:v>73556</c:v>
                </c:pt>
                <c:pt idx="35" formatCode="0">
                  <c:v>76913</c:v>
                </c:pt>
                <c:pt idx="36" formatCode="0">
                  <c:v>79803</c:v>
                </c:pt>
                <c:pt idx="37" formatCode="0">
                  <c:v>82180</c:v>
                </c:pt>
                <c:pt idx="38" formatCode="0">
                  <c:v>84015</c:v>
                </c:pt>
                <c:pt idx="39" formatCode="0">
                  <c:v>85296</c:v>
                </c:pt>
                <c:pt idx="40" formatCode="0">
                  <c:v>86026</c:v>
                </c:pt>
                <c:pt idx="41" formatCode="0">
                  <c:v>86217</c:v>
                </c:pt>
                <c:pt idx="42" formatCode="0">
                  <c:v>86217</c:v>
                </c:pt>
                <c:pt idx="43" formatCode="0">
                  <c:v>86217</c:v>
                </c:pt>
                <c:pt idx="44" formatCode="0">
                  <c:v>86217</c:v>
                </c:pt>
                <c:pt idx="45" formatCode="0">
                  <c:v>86217</c:v>
                </c:pt>
                <c:pt idx="46" formatCode="0">
                  <c:v>86217</c:v>
                </c:pt>
                <c:pt idx="47" formatCode="0">
                  <c:v>86217</c:v>
                </c:pt>
                <c:pt idx="48" formatCode="0">
                  <c:v>86217</c:v>
                </c:pt>
                <c:pt idx="49" formatCode="0">
                  <c:v>86217</c:v>
                </c:pt>
                <c:pt idx="50" formatCode="0">
                  <c:v>86217</c:v>
                </c:pt>
                <c:pt idx="51" formatCode="0">
                  <c:v>86217</c:v>
                </c:pt>
                <c:pt idx="52" formatCode="0">
                  <c:v>86217</c:v>
                </c:pt>
                <c:pt idx="53" formatCode="0">
                  <c:v>86217</c:v>
                </c:pt>
                <c:pt idx="54" formatCode="0">
                  <c:v>86217</c:v>
                </c:pt>
                <c:pt idx="55">
                  <c:v>86217</c:v>
                </c:pt>
                <c:pt idx="56">
                  <c:v>86217</c:v>
                </c:pt>
                <c:pt idx="57">
                  <c:v>86217</c:v>
                </c:pt>
                <c:pt idx="58">
                  <c:v>86217</c:v>
                </c:pt>
                <c:pt idx="59">
                  <c:v>86217</c:v>
                </c:pt>
                <c:pt idx="60">
                  <c:v>86217</c:v>
                </c:pt>
                <c:pt idx="61">
                  <c:v>86217</c:v>
                </c:pt>
                <c:pt idx="62">
                  <c:v>86217</c:v>
                </c:pt>
                <c:pt idx="63">
                  <c:v>86217</c:v>
                </c:pt>
                <c:pt idx="64">
                  <c:v>86217</c:v>
                </c:pt>
                <c:pt idx="65">
                  <c:v>86217</c:v>
                </c:pt>
                <c:pt idx="66">
                  <c:v>86217</c:v>
                </c:pt>
                <c:pt idx="67">
                  <c:v>86217</c:v>
                </c:pt>
                <c:pt idx="68">
                  <c:v>86217</c:v>
                </c:pt>
                <c:pt idx="69">
                  <c:v>86217</c:v>
                </c:pt>
                <c:pt idx="70">
                  <c:v>86217</c:v>
                </c:pt>
                <c:pt idx="71">
                  <c:v>86217</c:v>
                </c:pt>
                <c:pt idx="72">
                  <c:v>86217</c:v>
                </c:pt>
                <c:pt idx="73">
                  <c:v>86217</c:v>
                </c:pt>
                <c:pt idx="74">
                  <c:v>86217</c:v>
                </c:pt>
                <c:pt idx="75">
                  <c:v>86217</c:v>
                </c:pt>
                <c:pt idx="76">
                  <c:v>86217</c:v>
                </c:pt>
                <c:pt idx="77">
                  <c:v>86217</c:v>
                </c:pt>
                <c:pt idx="78">
                  <c:v>86217</c:v>
                </c:pt>
                <c:pt idx="79">
                  <c:v>86217</c:v>
                </c:pt>
                <c:pt idx="80">
                  <c:v>86217</c:v>
                </c:pt>
                <c:pt idx="81">
                  <c:v>86217</c:v>
                </c:pt>
                <c:pt idx="82">
                  <c:v>86217</c:v>
                </c:pt>
                <c:pt idx="83">
                  <c:v>86217</c:v>
                </c:pt>
                <c:pt idx="84">
                  <c:v>86217</c:v>
                </c:pt>
                <c:pt idx="85">
                  <c:v>86217</c:v>
                </c:pt>
                <c:pt idx="86">
                  <c:v>86217</c:v>
                </c:pt>
                <c:pt idx="87">
                  <c:v>86217</c:v>
                </c:pt>
                <c:pt idx="88">
                  <c:v>86217</c:v>
                </c:pt>
                <c:pt idx="89">
                  <c:v>86217</c:v>
                </c:pt>
                <c:pt idx="90">
                  <c:v>86217</c:v>
                </c:pt>
                <c:pt idx="91">
                  <c:v>86217</c:v>
                </c:pt>
                <c:pt idx="92">
                  <c:v>86217</c:v>
                </c:pt>
                <c:pt idx="93">
                  <c:v>86217</c:v>
                </c:pt>
                <c:pt idx="94">
                  <c:v>86217</c:v>
                </c:pt>
                <c:pt idx="95">
                  <c:v>86217</c:v>
                </c:pt>
                <c:pt idx="96">
                  <c:v>86217</c:v>
                </c:pt>
                <c:pt idx="97">
                  <c:v>86217</c:v>
                </c:pt>
                <c:pt idx="98">
                  <c:v>86217</c:v>
                </c:pt>
                <c:pt idx="99">
                  <c:v>86217</c:v>
                </c:pt>
                <c:pt idx="100">
                  <c:v>86217</c:v>
                </c:pt>
                <c:pt idx="101">
                  <c:v>86217</c:v>
                </c:pt>
                <c:pt idx="102">
                  <c:v>86217</c:v>
                </c:pt>
                <c:pt idx="103">
                  <c:v>86217</c:v>
                </c:pt>
                <c:pt idx="104">
                  <c:v>86217</c:v>
                </c:pt>
                <c:pt idx="105">
                  <c:v>86217</c:v>
                </c:pt>
                <c:pt idx="106">
                  <c:v>86217</c:v>
                </c:pt>
                <c:pt idx="107">
                  <c:v>86217</c:v>
                </c:pt>
                <c:pt idx="108">
                  <c:v>86217</c:v>
                </c:pt>
                <c:pt idx="109">
                  <c:v>86217</c:v>
                </c:pt>
                <c:pt idx="110">
                  <c:v>86217</c:v>
                </c:pt>
                <c:pt idx="111">
                  <c:v>86217</c:v>
                </c:pt>
                <c:pt idx="112">
                  <c:v>86217</c:v>
                </c:pt>
                <c:pt idx="113">
                  <c:v>86217</c:v>
                </c:pt>
                <c:pt idx="114">
                  <c:v>86217</c:v>
                </c:pt>
                <c:pt idx="115">
                  <c:v>86217</c:v>
                </c:pt>
                <c:pt idx="116">
                  <c:v>86217</c:v>
                </c:pt>
                <c:pt idx="117">
                  <c:v>86217</c:v>
                </c:pt>
                <c:pt idx="118">
                  <c:v>86217</c:v>
                </c:pt>
                <c:pt idx="119">
                  <c:v>86217</c:v>
                </c:pt>
                <c:pt idx="120">
                  <c:v>86217</c:v>
                </c:pt>
                <c:pt idx="121">
                  <c:v>86217</c:v>
                </c:pt>
                <c:pt idx="122">
                  <c:v>86217</c:v>
                </c:pt>
                <c:pt idx="123">
                  <c:v>86217</c:v>
                </c:pt>
                <c:pt idx="124">
                  <c:v>86217</c:v>
                </c:pt>
                <c:pt idx="125">
                  <c:v>86217</c:v>
                </c:pt>
                <c:pt idx="126">
                  <c:v>86217</c:v>
                </c:pt>
                <c:pt idx="127">
                  <c:v>86217</c:v>
                </c:pt>
                <c:pt idx="128">
                  <c:v>86217</c:v>
                </c:pt>
                <c:pt idx="129">
                  <c:v>86217</c:v>
                </c:pt>
                <c:pt idx="130">
                  <c:v>86217</c:v>
                </c:pt>
                <c:pt idx="131">
                  <c:v>86217</c:v>
                </c:pt>
                <c:pt idx="132">
                  <c:v>86217</c:v>
                </c:pt>
                <c:pt idx="133">
                  <c:v>86217</c:v>
                </c:pt>
                <c:pt idx="134">
                  <c:v>86217</c:v>
                </c:pt>
                <c:pt idx="135">
                  <c:v>86217</c:v>
                </c:pt>
                <c:pt idx="136">
                  <c:v>86217</c:v>
                </c:pt>
                <c:pt idx="137">
                  <c:v>86217</c:v>
                </c:pt>
                <c:pt idx="138">
                  <c:v>86217</c:v>
                </c:pt>
                <c:pt idx="139">
                  <c:v>86217</c:v>
                </c:pt>
                <c:pt idx="140">
                  <c:v>86217</c:v>
                </c:pt>
                <c:pt idx="141">
                  <c:v>86217</c:v>
                </c:pt>
                <c:pt idx="142">
                  <c:v>86217</c:v>
                </c:pt>
                <c:pt idx="143">
                  <c:v>86217</c:v>
                </c:pt>
                <c:pt idx="144">
                  <c:v>86217</c:v>
                </c:pt>
                <c:pt idx="145">
                  <c:v>86217</c:v>
                </c:pt>
                <c:pt idx="146">
                  <c:v>86217</c:v>
                </c:pt>
                <c:pt idx="147">
                  <c:v>86217</c:v>
                </c:pt>
                <c:pt idx="148">
                  <c:v>86217</c:v>
                </c:pt>
                <c:pt idx="149">
                  <c:v>86217</c:v>
                </c:pt>
                <c:pt idx="150">
                  <c:v>86217</c:v>
                </c:pt>
                <c:pt idx="151">
                  <c:v>86217</c:v>
                </c:pt>
                <c:pt idx="152">
                  <c:v>86217</c:v>
                </c:pt>
                <c:pt idx="153">
                  <c:v>86217</c:v>
                </c:pt>
                <c:pt idx="154">
                  <c:v>86217</c:v>
                </c:pt>
                <c:pt idx="155">
                  <c:v>86217</c:v>
                </c:pt>
                <c:pt idx="156">
                  <c:v>86217</c:v>
                </c:pt>
                <c:pt idx="157">
                  <c:v>86217</c:v>
                </c:pt>
                <c:pt idx="158">
                  <c:v>86217</c:v>
                </c:pt>
                <c:pt idx="159">
                  <c:v>86217</c:v>
                </c:pt>
                <c:pt idx="160">
                  <c:v>86217</c:v>
                </c:pt>
                <c:pt idx="161">
                  <c:v>86217</c:v>
                </c:pt>
                <c:pt idx="162">
                  <c:v>86217</c:v>
                </c:pt>
                <c:pt idx="163">
                  <c:v>86217</c:v>
                </c:pt>
                <c:pt idx="164">
                  <c:v>86217</c:v>
                </c:pt>
                <c:pt idx="165">
                  <c:v>86217</c:v>
                </c:pt>
                <c:pt idx="166">
                  <c:v>86217</c:v>
                </c:pt>
                <c:pt idx="167">
                  <c:v>86217</c:v>
                </c:pt>
                <c:pt idx="168">
                  <c:v>86217</c:v>
                </c:pt>
                <c:pt idx="169">
                  <c:v>86217</c:v>
                </c:pt>
                <c:pt idx="170">
                  <c:v>86217</c:v>
                </c:pt>
                <c:pt idx="171">
                  <c:v>86217</c:v>
                </c:pt>
                <c:pt idx="172">
                  <c:v>86217</c:v>
                </c:pt>
                <c:pt idx="173">
                  <c:v>86217</c:v>
                </c:pt>
                <c:pt idx="174">
                  <c:v>86217</c:v>
                </c:pt>
                <c:pt idx="175">
                  <c:v>86217</c:v>
                </c:pt>
                <c:pt idx="176">
                  <c:v>86217</c:v>
                </c:pt>
                <c:pt idx="177">
                  <c:v>86217</c:v>
                </c:pt>
                <c:pt idx="178">
                  <c:v>86217</c:v>
                </c:pt>
                <c:pt idx="179">
                  <c:v>86217</c:v>
                </c:pt>
                <c:pt idx="180">
                  <c:v>86217</c:v>
                </c:pt>
                <c:pt idx="181">
                  <c:v>86217</c:v>
                </c:pt>
                <c:pt idx="182">
                  <c:v>86217</c:v>
                </c:pt>
                <c:pt idx="183">
                  <c:v>86217</c:v>
                </c:pt>
                <c:pt idx="184">
                  <c:v>86217</c:v>
                </c:pt>
                <c:pt idx="185">
                  <c:v>86217</c:v>
                </c:pt>
                <c:pt idx="186">
                  <c:v>86217</c:v>
                </c:pt>
                <c:pt idx="187">
                  <c:v>86217</c:v>
                </c:pt>
                <c:pt idx="188">
                  <c:v>86217</c:v>
                </c:pt>
                <c:pt idx="189">
                  <c:v>86217</c:v>
                </c:pt>
                <c:pt idx="190">
                  <c:v>86217</c:v>
                </c:pt>
                <c:pt idx="191">
                  <c:v>86217</c:v>
                </c:pt>
                <c:pt idx="192">
                  <c:v>86217</c:v>
                </c:pt>
                <c:pt idx="193">
                  <c:v>86217</c:v>
                </c:pt>
                <c:pt idx="194">
                  <c:v>86217</c:v>
                </c:pt>
                <c:pt idx="195">
                  <c:v>86217</c:v>
                </c:pt>
                <c:pt idx="196">
                  <c:v>86217</c:v>
                </c:pt>
                <c:pt idx="197">
                  <c:v>86217</c:v>
                </c:pt>
                <c:pt idx="198">
                  <c:v>86217</c:v>
                </c:pt>
                <c:pt idx="199">
                  <c:v>86217</c:v>
                </c:pt>
                <c:pt idx="200">
                  <c:v>86217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55302</c:v>
                </c:pt>
                <c:pt idx="34" formatCode="0">
                  <c:v>59061</c:v>
                </c:pt>
                <c:pt idx="35" formatCode="0">
                  <c:v>62418</c:v>
                </c:pt>
                <c:pt idx="36" formatCode="0">
                  <c:v>65308</c:v>
                </c:pt>
                <c:pt idx="37" formatCode="0">
                  <c:v>67685</c:v>
                </c:pt>
                <c:pt idx="38" formatCode="0">
                  <c:v>69520</c:v>
                </c:pt>
                <c:pt idx="39" formatCode="0">
                  <c:v>70801</c:v>
                </c:pt>
                <c:pt idx="40" formatCode="0">
                  <c:v>71531</c:v>
                </c:pt>
                <c:pt idx="41" formatCode="0">
                  <c:v>71722</c:v>
                </c:pt>
                <c:pt idx="42" formatCode="0">
                  <c:v>71397</c:v>
                </c:pt>
                <c:pt idx="43" formatCode="0">
                  <c:v>70583</c:v>
                </c:pt>
                <c:pt idx="44" formatCode="0">
                  <c:v>69312</c:v>
                </c:pt>
                <c:pt idx="45" formatCode="0">
                  <c:v>67618</c:v>
                </c:pt>
                <c:pt idx="46" formatCode="0">
                  <c:v>65537</c:v>
                </c:pt>
                <c:pt idx="47" formatCode="0">
                  <c:v>63107</c:v>
                </c:pt>
                <c:pt idx="48" formatCode="0">
                  <c:v>60364</c:v>
                </c:pt>
                <c:pt idx="49" formatCode="0">
                  <c:v>57347</c:v>
                </c:pt>
                <c:pt idx="50" formatCode="0">
                  <c:v>54095</c:v>
                </c:pt>
                <c:pt idx="51" formatCode="0">
                  <c:v>50648</c:v>
                </c:pt>
                <c:pt idx="52" formatCode="0">
                  <c:v>47047</c:v>
                </c:pt>
                <c:pt idx="53" formatCode="0">
                  <c:v>43335</c:v>
                </c:pt>
                <c:pt idx="54" formatCode="0">
                  <c:v>39556</c:v>
                </c:pt>
                <c:pt idx="55">
                  <c:v>35756</c:v>
                </c:pt>
                <c:pt idx="56">
                  <c:v>31982</c:v>
                </c:pt>
                <c:pt idx="57">
                  <c:v>28282</c:v>
                </c:pt>
                <c:pt idx="58">
                  <c:v>24702</c:v>
                </c:pt>
                <c:pt idx="59">
                  <c:v>21287</c:v>
                </c:pt>
                <c:pt idx="60">
                  <c:v>18080</c:v>
                </c:pt>
                <c:pt idx="61">
                  <c:v>15117</c:v>
                </c:pt>
                <c:pt idx="62">
                  <c:v>12428</c:v>
                </c:pt>
                <c:pt idx="63">
                  <c:v>10033</c:v>
                </c:pt>
                <c:pt idx="64">
                  <c:v>7944</c:v>
                </c:pt>
                <c:pt idx="65">
                  <c:v>6161</c:v>
                </c:pt>
                <c:pt idx="66">
                  <c:v>4675</c:v>
                </c:pt>
                <c:pt idx="67">
                  <c:v>3466</c:v>
                </c:pt>
                <c:pt idx="68">
                  <c:v>2508</c:v>
                </c:pt>
                <c:pt idx="69">
                  <c:v>1770</c:v>
                </c:pt>
                <c:pt idx="70">
                  <c:v>1216</c:v>
                </c:pt>
                <c:pt idx="71">
                  <c:v>813</c:v>
                </c:pt>
                <c:pt idx="72">
                  <c:v>528</c:v>
                </c:pt>
                <c:pt idx="73">
                  <c:v>333</c:v>
                </c:pt>
                <c:pt idx="74">
                  <c:v>204</c:v>
                </c:pt>
                <c:pt idx="75">
                  <c:v>121</c:v>
                </c:pt>
                <c:pt idx="76">
                  <c:v>69</c:v>
                </c:pt>
                <c:pt idx="77">
                  <c:v>38</c:v>
                </c:pt>
                <c:pt idx="78">
                  <c:v>20</c:v>
                </c:pt>
                <c:pt idx="79">
                  <c:v>10</c:v>
                </c:pt>
                <c:pt idx="80">
                  <c:v>5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5957</c:v>
                </c:pt>
                <c:pt idx="1">
                  <c:v>6879</c:v>
                </c:pt>
                <c:pt idx="2">
                  <c:v>8492</c:v>
                </c:pt>
                <c:pt idx="3">
                  <c:v>10843</c:v>
                </c:pt>
                <c:pt idx="4">
                  <c:v>12281</c:v>
                </c:pt>
                <c:pt idx="5">
                  <c:v>15504</c:v>
                </c:pt>
                <c:pt idx="6">
                  <c:v>19024</c:v>
                </c:pt>
                <c:pt idx="7">
                  <c:v>22036</c:v>
                </c:pt>
                <c:pt idx="8">
                  <c:v>25528</c:v>
                </c:pt>
                <c:pt idx="9">
                  <c:v>28155</c:v>
                </c:pt>
                <c:pt idx="10" formatCode="0">
                  <c:v>33545</c:v>
                </c:pt>
                <c:pt idx="11">
                  <c:v>39579</c:v>
                </c:pt>
                <c:pt idx="12">
                  <c:v>44866</c:v>
                </c:pt>
                <c:pt idx="13">
                  <c:v>50696</c:v>
                </c:pt>
                <c:pt idx="14">
                  <c:v>55302</c:v>
                </c:pt>
                <c:pt idx="15">
                  <c:v>59061</c:v>
                </c:pt>
                <c:pt idx="16">
                  <c:v>62418</c:v>
                </c:pt>
                <c:pt idx="17">
                  <c:v>65308</c:v>
                </c:pt>
                <c:pt idx="18">
                  <c:v>67685</c:v>
                </c:pt>
                <c:pt idx="19">
                  <c:v>69520</c:v>
                </c:pt>
                <c:pt idx="20">
                  <c:v>70801</c:v>
                </c:pt>
                <c:pt idx="21">
                  <c:v>71531</c:v>
                </c:pt>
                <c:pt idx="22">
                  <c:v>71722</c:v>
                </c:pt>
                <c:pt idx="23">
                  <c:v>71397</c:v>
                </c:pt>
                <c:pt idx="24">
                  <c:v>70583</c:v>
                </c:pt>
                <c:pt idx="25">
                  <c:v>69312</c:v>
                </c:pt>
                <c:pt idx="26">
                  <c:v>67618</c:v>
                </c:pt>
                <c:pt idx="27">
                  <c:v>65537</c:v>
                </c:pt>
                <c:pt idx="28">
                  <c:v>63107</c:v>
                </c:pt>
                <c:pt idx="29">
                  <c:v>60364</c:v>
                </c:pt>
                <c:pt idx="30">
                  <c:v>57347</c:v>
                </c:pt>
                <c:pt idx="31">
                  <c:v>54095</c:v>
                </c:pt>
                <c:pt idx="32">
                  <c:v>50648</c:v>
                </c:pt>
                <c:pt idx="33">
                  <c:v>47047</c:v>
                </c:pt>
                <c:pt idx="34">
                  <c:v>43335</c:v>
                </c:pt>
                <c:pt idx="35">
                  <c:v>39556</c:v>
                </c:pt>
                <c:pt idx="36">
                  <c:v>35756</c:v>
                </c:pt>
                <c:pt idx="37">
                  <c:v>31982</c:v>
                </c:pt>
                <c:pt idx="38">
                  <c:v>28282</c:v>
                </c:pt>
                <c:pt idx="39">
                  <c:v>24702</c:v>
                </c:pt>
                <c:pt idx="40">
                  <c:v>21287</c:v>
                </c:pt>
                <c:pt idx="41">
                  <c:v>18080</c:v>
                </c:pt>
                <c:pt idx="42">
                  <c:v>15117</c:v>
                </c:pt>
                <c:pt idx="43">
                  <c:v>12428</c:v>
                </c:pt>
                <c:pt idx="44">
                  <c:v>10033</c:v>
                </c:pt>
                <c:pt idx="45">
                  <c:v>7944</c:v>
                </c:pt>
                <c:pt idx="46">
                  <c:v>6161</c:v>
                </c:pt>
                <c:pt idx="47">
                  <c:v>4675</c:v>
                </c:pt>
                <c:pt idx="48">
                  <c:v>3466</c:v>
                </c:pt>
                <c:pt idx="49">
                  <c:v>2508</c:v>
                </c:pt>
                <c:pt idx="50">
                  <c:v>1770</c:v>
                </c:pt>
                <c:pt idx="51">
                  <c:v>1216</c:v>
                </c:pt>
                <c:pt idx="52">
                  <c:v>813</c:v>
                </c:pt>
                <c:pt idx="53">
                  <c:v>528</c:v>
                </c:pt>
                <c:pt idx="54">
                  <c:v>333</c:v>
                </c:pt>
                <c:pt idx="55">
                  <c:v>204</c:v>
                </c:pt>
                <c:pt idx="56">
                  <c:v>121</c:v>
                </c:pt>
                <c:pt idx="57">
                  <c:v>69</c:v>
                </c:pt>
                <c:pt idx="58">
                  <c:v>38</c:v>
                </c:pt>
                <c:pt idx="59">
                  <c:v>20</c:v>
                </c:pt>
                <c:pt idx="60">
                  <c:v>10</c:v>
                </c:pt>
                <c:pt idx="61">
                  <c:v>5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9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O7" zoomScale="85" zoomScaleNormal="85" workbookViewId="0">
      <selection activeCell="U17" sqref="U17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6" t="s">
        <v>2</v>
      </c>
      <c r="C2" s="177"/>
      <c r="D2" s="177"/>
      <c r="E2" s="177"/>
      <c r="F2" s="177"/>
      <c r="G2" s="177"/>
      <c r="H2" s="178"/>
      <c r="I2" s="170" t="s">
        <v>11</v>
      </c>
      <c r="J2" s="171"/>
      <c r="K2" s="171"/>
      <c r="L2" s="171"/>
      <c r="M2" s="171"/>
      <c r="N2" s="172"/>
      <c r="P2" s="170" t="s">
        <v>32</v>
      </c>
      <c r="Q2" s="171"/>
      <c r="R2" s="171"/>
      <c r="S2" s="171"/>
      <c r="T2" s="171"/>
      <c r="U2" s="172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79" t="s">
        <v>28</v>
      </c>
      <c r="Q3" s="180"/>
      <c r="R3" s="180"/>
      <c r="S3" s="180"/>
      <c r="T3" s="181"/>
      <c r="U3" s="101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5">
        <f>E4</f>
        <v>2</v>
      </c>
      <c r="L4" s="86">
        <v>0</v>
      </c>
      <c r="M4" s="25">
        <v>0</v>
      </c>
      <c r="N4" s="26">
        <v>0</v>
      </c>
      <c r="P4" s="182" t="s">
        <v>29</v>
      </c>
      <c r="Q4" s="183"/>
      <c r="R4" s="183"/>
      <c r="S4" s="183"/>
      <c r="T4" s="184"/>
      <c r="U4" s="102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7">
        <f>I5-I4</f>
        <v>-4</v>
      </c>
      <c r="M5" s="13">
        <f t="shared" ref="M5:N5" si="4">J5-J4</f>
        <v>4</v>
      </c>
      <c r="N5" s="15">
        <f t="shared" si="4"/>
        <v>0</v>
      </c>
      <c r="P5" s="179" t="s">
        <v>30</v>
      </c>
      <c r="Q5" s="180"/>
      <c r="R5" s="180"/>
      <c r="S5" s="180"/>
      <c r="T5" s="181"/>
      <c r="U5" s="103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8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79" t="s">
        <v>37</v>
      </c>
      <c r="Q6" s="180"/>
      <c r="R6" s="180"/>
      <c r="S6" s="180"/>
      <c r="T6" s="181"/>
      <c r="U6" s="103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7">
        <f t="shared" si="5"/>
        <v>-2</v>
      </c>
      <c r="M7" s="13">
        <f t="shared" si="6"/>
        <v>2</v>
      </c>
      <c r="N7" s="15">
        <f t="shared" si="7"/>
        <v>0</v>
      </c>
      <c r="P7" s="179" t="s">
        <v>38</v>
      </c>
      <c r="Q7" s="180"/>
      <c r="R7" s="180"/>
      <c r="S7" s="180"/>
      <c r="T7" s="181"/>
      <c r="U7" s="104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8">
        <f t="shared" si="5"/>
        <v>-17</v>
      </c>
      <c r="M8" s="14">
        <f t="shared" si="6"/>
        <v>17</v>
      </c>
      <c r="N8" s="16">
        <f t="shared" si="7"/>
        <v>0</v>
      </c>
      <c r="P8" s="179" t="s">
        <v>39</v>
      </c>
      <c r="Q8" s="180"/>
      <c r="R8" s="180"/>
      <c r="S8" s="180"/>
      <c r="T8" s="181"/>
      <c r="U8" s="104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7">
        <f t="shared" si="5"/>
        <v>-13</v>
      </c>
      <c r="M9" s="13">
        <f t="shared" si="6"/>
        <v>13</v>
      </c>
      <c r="N9" s="15">
        <f t="shared" si="7"/>
        <v>0</v>
      </c>
      <c r="P9" s="185" t="s">
        <v>31</v>
      </c>
      <c r="Q9" s="186"/>
      <c r="R9" s="186"/>
      <c r="S9" s="186"/>
      <c r="T9" s="187"/>
      <c r="U9" s="100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8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7">
        <f t="shared" si="5"/>
        <v>-36</v>
      </c>
      <c r="M11" s="13">
        <f t="shared" si="6"/>
        <v>36</v>
      </c>
      <c r="N11" s="15">
        <f t="shared" si="7"/>
        <v>0</v>
      </c>
      <c r="P11" s="170" t="s">
        <v>27</v>
      </c>
      <c r="Q11" s="171"/>
      <c r="R11" s="171"/>
      <c r="S11" s="171"/>
      <c r="T11" s="171"/>
      <c r="U11" s="172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8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7">
        <f t="shared" si="5"/>
        <v>-58</v>
      </c>
      <c r="M13" s="13">
        <f t="shared" si="6"/>
        <v>56</v>
      </c>
      <c r="N13" s="15">
        <f t="shared" si="7"/>
        <v>0</v>
      </c>
      <c r="P13" s="34">
        <f>SUM(I23:I36)/COUNT(I23:I36)</f>
        <v>93359.78571428571</v>
      </c>
      <c r="Q13" s="34">
        <f t="shared" ref="Q13:U13" si="9">SUM(J23:J36)/COUNT(J23:J36)</f>
        <v>23522.357142857141</v>
      </c>
      <c r="R13" s="34">
        <f t="shared" si="9"/>
        <v>2856.9285714285716</v>
      </c>
      <c r="S13" s="34">
        <f t="shared" si="9"/>
        <v>-4023.4285714285716</v>
      </c>
      <c r="T13" s="34">
        <f t="shared" si="9"/>
        <v>3308.4285714285716</v>
      </c>
      <c r="U13" s="42">
        <f t="shared" si="9"/>
        <v>654.57142857142856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8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7">
        <f t="shared" si="5"/>
        <v>-143</v>
      </c>
      <c r="M15" s="13">
        <f t="shared" si="6"/>
        <v>139</v>
      </c>
      <c r="N15" s="15">
        <f t="shared" si="7"/>
        <v>0</v>
      </c>
      <c r="P15" s="173" t="s">
        <v>19</v>
      </c>
      <c r="Q15" s="174"/>
      <c r="R15" s="174"/>
      <c r="S15" s="175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8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7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2.114462532605758E-2</v>
      </c>
      <c r="R17" s="59">
        <f>(T13+Q13*(P17-Q17))/(P13*Q13)</f>
        <v>1.7085060525625745E-6</v>
      </c>
      <c r="S17" s="60">
        <f>(S13 + R17*P13*Q13)/R13</f>
        <v>-9.5024126809510764E-2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8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7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8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7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4">
        <f t="shared" si="3"/>
        <v>193</v>
      </c>
      <c r="L22" s="89">
        <f t="shared" si="5"/>
        <v>-2154</v>
      </c>
      <c r="M22" s="68">
        <f t="shared" si="6"/>
        <v>1998</v>
      </c>
      <c r="N22" s="69">
        <f t="shared" si="7"/>
        <v>10</v>
      </c>
      <c r="P22" s="113" t="s">
        <v>23</v>
      </c>
      <c r="Q22" s="114" t="s">
        <v>24</v>
      </c>
      <c r="R22" s="114" t="s">
        <v>25</v>
      </c>
      <c r="S22" s="116" t="s">
        <v>26</v>
      </c>
      <c r="T22" s="113" t="s">
        <v>33</v>
      </c>
      <c r="U22" s="114" t="s">
        <v>34</v>
      </c>
      <c r="V22" s="114" t="s">
        <v>1</v>
      </c>
      <c r="W22" s="114" t="s">
        <v>35</v>
      </c>
      <c r="X22" s="115" t="s">
        <v>36</v>
      </c>
    </row>
    <row r="23" spans="2:24" x14ac:dyDescent="0.25">
      <c r="B23" s="46">
        <v>19</v>
      </c>
      <c r="C23" s="126">
        <v>43904</v>
      </c>
      <c r="D23" s="46">
        <v>6391</v>
      </c>
      <c r="E23" s="70">
        <v>517</v>
      </c>
      <c r="F23" s="98">
        <v>196</v>
      </c>
      <c r="G23" s="129">
        <f t="shared" si="0"/>
        <v>1.3568888040771461E-4</v>
      </c>
      <c r="H23" s="83">
        <f t="shared" si="8"/>
        <v>1.2215214067278288</v>
      </c>
      <c r="I23" s="46">
        <f t="shared" si="1"/>
        <v>114459</v>
      </c>
      <c r="J23" s="70">
        <f>D23-E23-F23</f>
        <v>5678</v>
      </c>
      <c r="K23" s="98">
        <f t="shared" si="3"/>
        <v>517</v>
      </c>
      <c r="L23" s="90">
        <f t="shared" si="5"/>
        <v>-898</v>
      </c>
      <c r="M23" s="71">
        <f>J23-J22</f>
        <v>772</v>
      </c>
      <c r="N23" s="72">
        <f t="shared" si="7"/>
        <v>324</v>
      </c>
      <c r="P23" s="117">
        <f t="shared" ref="P23:P54" si="10">R$17*((1+P$17-Q$17)*(1+P$17+S$17)-Q$17)</f>
        <v>1.6088132243464963E-6</v>
      </c>
      <c r="Q23" s="118">
        <f t="shared" ref="Q23:Q54" si="11">(1+P$17-Q$17)*(1+P$17+S$17)-R$17*((S$17*K22)+((I22+J22)*(1+P$17+S$17)))</f>
        <v>0.76866082817613013</v>
      </c>
      <c r="R23" s="118">
        <f t="shared" ref="R23:R54" si="12">-J22*(1+P$17+S$17)</f>
        <v>-4636.0516338725402</v>
      </c>
      <c r="S23" s="121">
        <f t="shared" ref="S23:S86" si="13">INT((-Q23+SQRT((Q23^2)-(4*P23*R23)))/(2*P23))</f>
        <v>5957</v>
      </c>
      <c r="T23" s="46">
        <f>J23</f>
        <v>5678</v>
      </c>
      <c r="U23" s="70">
        <f>S23-T23</f>
        <v>279</v>
      </c>
      <c r="V23" s="119">
        <f t="shared" ref="V23:V32" si="14">U23/T23</f>
        <v>4.9137020077492072E-2</v>
      </c>
      <c r="W23" s="47">
        <f>U23</f>
        <v>279</v>
      </c>
      <c r="X23" s="120">
        <f>W23/T23</f>
        <v>4.9137020077492072E-2</v>
      </c>
    </row>
    <row r="24" spans="2:24" x14ac:dyDescent="0.25">
      <c r="B24" s="9">
        <v>20</v>
      </c>
      <c r="C24" s="127">
        <v>43905</v>
      </c>
      <c r="D24" s="9">
        <v>7845</v>
      </c>
      <c r="E24" s="2">
        <v>517</v>
      </c>
      <c r="F24" s="48">
        <v>292</v>
      </c>
      <c r="G24" s="130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8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1.6088132243464963E-6</v>
      </c>
      <c r="Q24" s="52">
        <f t="shared" si="11"/>
        <v>0.76891685596982506</v>
      </c>
      <c r="R24" s="52">
        <f t="shared" si="12"/>
        <v>-5365.5730079755976</v>
      </c>
      <c r="S24" s="122">
        <f t="shared" si="13"/>
        <v>6879</v>
      </c>
      <c r="T24" s="9">
        <f t="shared" ref="T24:T35" si="15">J24</f>
        <v>7036</v>
      </c>
      <c r="U24" s="2">
        <f t="shared" ref="U24:U32" si="16">S24-T24</f>
        <v>-157</v>
      </c>
      <c r="V24" s="112">
        <f t="shared" si="14"/>
        <v>-2.2313814667424672E-2</v>
      </c>
      <c r="W24" s="38">
        <f>W23+U24</f>
        <v>122</v>
      </c>
      <c r="X24" s="108">
        <f t="shared" ref="X24:X38" si="17">W24/T24</f>
        <v>1.7339397384877771E-2</v>
      </c>
    </row>
    <row r="25" spans="2:24" x14ac:dyDescent="0.25">
      <c r="B25" s="11">
        <v>21</v>
      </c>
      <c r="C25" s="128">
        <v>43906</v>
      </c>
      <c r="D25" s="11">
        <v>9942</v>
      </c>
      <c r="E25" s="4">
        <v>571</v>
      </c>
      <c r="F25" s="51">
        <v>342</v>
      </c>
      <c r="G25" s="131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7">
        <f t="shared" si="5"/>
        <v>-2093</v>
      </c>
      <c r="M25" s="13">
        <f t="shared" si="6"/>
        <v>1993</v>
      </c>
      <c r="N25" s="15">
        <f t="shared" si="7"/>
        <v>54</v>
      </c>
      <c r="P25" s="107">
        <f t="shared" si="10"/>
        <v>1.6088132243464963E-6</v>
      </c>
      <c r="Q25" s="106">
        <f t="shared" si="11"/>
        <v>0.76922683939360836</v>
      </c>
      <c r="R25" s="106">
        <f t="shared" si="12"/>
        <v>-6648.8502437682828</v>
      </c>
      <c r="S25" s="123">
        <f t="shared" si="13"/>
        <v>8492</v>
      </c>
      <c r="T25" s="11">
        <f t="shared" si="15"/>
        <v>9029</v>
      </c>
      <c r="U25" s="4">
        <f t="shared" si="16"/>
        <v>-537</v>
      </c>
      <c r="V25" s="111">
        <f t="shared" si="14"/>
        <v>-5.9475024919703176E-2</v>
      </c>
      <c r="W25" s="18">
        <f t="shared" ref="W25:W32" si="18">W24+U25</f>
        <v>-415</v>
      </c>
      <c r="X25" s="109">
        <f t="shared" si="17"/>
        <v>-4.5963008085059251E-2</v>
      </c>
    </row>
    <row r="26" spans="2:24" x14ac:dyDescent="0.25">
      <c r="B26" s="9">
        <v>22</v>
      </c>
      <c r="C26" s="127">
        <v>43907</v>
      </c>
      <c r="D26" s="9">
        <v>11826</v>
      </c>
      <c r="E26" s="2">
        <v>1028</v>
      </c>
      <c r="F26" s="48">
        <v>533</v>
      </c>
      <c r="G26" s="130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8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1.6088132243464963E-6</v>
      </c>
      <c r="Q26" s="52">
        <f t="shared" si="11"/>
        <v>0.76939705595546837</v>
      </c>
      <c r="R26" s="52">
        <f t="shared" si="12"/>
        <v>-8532.1871590369283</v>
      </c>
      <c r="S26" s="122">
        <f t="shared" si="13"/>
        <v>10843</v>
      </c>
      <c r="T26" s="9">
        <f t="shared" si="15"/>
        <v>10265</v>
      </c>
      <c r="U26" s="2">
        <f t="shared" si="16"/>
        <v>578</v>
      </c>
      <c r="V26" s="112">
        <f t="shared" si="14"/>
        <v>5.6307842182172434E-2</v>
      </c>
      <c r="W26" s="38">
        <f t="shared" si="18"/>
        <v>163</v>
      </c>
      <c r="X26" s="108">
        <f t="shared" si="17"/>
        <v>1.5879201169020946E-2</v>
      </c>
    </row>
    <row r="27" spans="2:24" x14ac:dyDescent="0.25">
      <c r="B27" s="11">
        <v>23</v>
      </c>
      <c r="C27" s="128">
        <v>43908</v>
      </c>
      <c r="D27" s="11">
        <v>14769</v>
      </c>
      <c r="E27" s="4">
        <v>1081</v>
      </c>
      <c r="F27" s="51">
        <v>638</v>
      </c>
      <c r="G27" s="131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7">
        <f t="shared" si="5"/>
        <v>-2995</v>
      </c>
      <c r="M27" s="13">
        <f t="shared" si="6"/>
        <v>2785</v>
      </c>
      <c r="N27" s="15">
        <f t="shared" si="7"/>
        <v>53</v>
      </c>
      <c r="P27" s="107">
        <f t="shared" si="10"/>
        <v>1.6088132243464963E-6</v>
      </c>
      <c r="Q27" s="106">
        <f t="shared" si="11"/>
        <v>0.77008798743721496</v>
      </c>
      <c r="R27" s="106">
        <f t="shared" si="12"/>
        <v>-9700.1773383003729</v>
      </c>
      <c r="S27" s="123">
        <f t="shared" si="13"/>
        <v>12281</v>
      </c>
      <c r="T27" s="11">
        <f t="shared" si="15"/>
        <v>13050</v>
      </c>
      <c r="U27" s="4">
        <f t="shared" si="16"/>
        <v>-769</v>
      </c>
      <c r="V27" s="111">
        <f t="shared" si="14"/>
        <v>-5.8927203065134097E-2</v>
      </c>
      <c r="W27" s="18">
        <f t="shared" si="18"/>
        <v>-606</v>
      </c>
      <c r="X27" s="109">
        <f t="shared" si="17"/>
        <v>-4.6436781609195399E-2</v>
      </c>
    </row>
    <row r="28" spans="2:24" x14ac:dyDescent="0.25">
      <c r="B28" s="9">
        <v>24</v>
      </c>
      <c r="C28" s="127">
        <v>43909</v>
      </c>
      <c r="D28" s="9">
        <v>18077</v>
      </c>
      <c r="E28" s="2">
        <v>1107</v>
      </c>
      <c r="F28" s="48">
        <v>831</v>
      </c>
      <c r="G28" s="130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8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1.6088132243464963E-6</v>
      </c>
      <c r="Q28" s="52">
        <f t="shared" si="11"/>
        <v>0.77043563631965506</v>
      </c>
      <c r="R28" s="52">
        <f t="shared" si="12"/>
        <v>-12331.935145135885</v>
      </c>
      <c r="S28" s="122">
        <f t="shared" si="13"/>
        <v>15504</v>
      </c>
      <c r="T28" s="9">
        <f t="shared" si="15"/>
        <v>16139</v>
      </c>
      <c r="U28" s="2">
        <f t="shared" si="16"/>
        <v>-635</v>
      </c>
      <c r="V28" s="112">
        <f t="shared" si="14"/>
        <v>-3.9345684367061158E-2</v>
      </c>
      <c r="W28" s="38">
        <f t="shared" si="18"/>
        <v>-1241</v>
      </c>
      <c r="X28" s="108">
        <f t="shared" si="17"/>
        <v>-7.6894479211847083E-2</v>
      </c>
    </row>
    <row r="29" spans="2:24" x14ac:dyDescent="0.25">
      <c r="B29" s="11">
        <v>25</v>
      </c>
      <c r="C29" s="128">
        <v>43910</v>
      </c>
      <c r="D29" s="11">
        <v>21510</v>
      </c>
      <c r="E29" s="4">
        <v>1588</v>
      </c>
      <c r="F29" s="51">
        <v>1093</v>
      </c>
      <c r="G29" s="131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7">
        <f t="shared" si="5"/>
        <v>-3214</v>
      </c>
      <c r="M29" s="13">
        <f t="shared" si="6"/>
        <v>2690</v>
      </c>
      <c r="N29" s="15">
        <f t="shared" si="7"/>
        <v>481</v>
      </c>
      <c r="P29" s="107">
        <f t="shared" si="10"/>
        <v>1.6088132243464963E-6</v>
      </c>
      <c r="Q29" s="106">
        <f t="shared" si="11"/>
        <v>0.77106305324291013</v>
      </c>
      <c r="R29" s="106">
        <f t="shared" si="12"/>
        <v>-15250.965617421307</v>
      </c>
      <c r="S29" s="123">
        <f t="shared" si="13"/>
        <v>19024</v>
      </c>
      <c r="T29" s="11">
        <f t="shared" si="15"/>
        <v>18829</v>
      </c>
      <c r="U29" s="4">
        <f t="shared" si="16"/>
        <v>195</v>
      </c>
      <c r="V29" s="111">
        <f t="shared" si="14"/>
        <v>1.0356365181369164E-2</v>
      </c>
      <c r="W29" s="18">
        <f t="shared" si="18"/>
        <v>-1046</v>
      </c>
      <c r="X29" s="109">
        <f t="shared" si="17"/>
        <v>-5.5552605024164849E-2</v>
      </c>
    </row>
    <row r="30" spans="2:24" x14ac:dyDescent="0.25">
      <c r="B30" s="9">
        <v>26</v>
      </c>
      <c r="C30" s="127">
        <v>43911</v>
      </c>
      <c r="D30" s="9">
        <v>25496</v>
      </c>
      <c r="E30" s="2">
        <v>2125</v>
      </c>
      <c r="F30" s="48">
        <v>1379</v>
      </c>
      <c r="G30" s="130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8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1.6088132243464963E-6</v>
      </c>
      <c r="Q30" s="52">
        <f t="shared" si="11"/>
        <v>0.77198713968159549</v>
      </c>
      <c r="R30" s="52">
        <f t="shared" si="12"/>
        <v>-17792.950716303723</v>
      </c>
      <c r="S30" s="122">
        <f t="shared" si="13"/>
        <v>22036</v>
      </c>
      <c r="T30" s="9">
        <f t="shared" si="15"/>
        <v>21992</v>
      </c>
      <c r="U30" s="2">
        <f t="shared" si="16"/>
        <v>44</v>
      </c>
      <c r="V30" s="112">
        <f t="shared" si="14"/>
        <v>2.0007275372862861E-3</v>
      </c>
      <c r="W30" s="38">
        <f t="shared" si="18"/>
        <v>-1002</v>
      </c>
      <c r="X30" s="108">
        <f t="shared" si="17"/>
        <v>-4.5562022553655872E-2</v>
      </c>
    </row>
    <row r="31" spans="2:24" x14ac:dyDescent="0.25">
      <c r="B31" s="11">
        <v>27</v>
      </c>
      <c r="C31" s="128">
        <v>43912</v>
      </c>
      <c r="D31" s="11">
        <v>28768</v>
      </c>
      <c r="E31" s="4">
        <v>2575</v>
      </c>
      <c r="F31" s="39">
        <v>1772</v>
      </c>
      <c r="G31" s="131">
        <f t="shared" si="0"/>
        <v>6.1078042740872072E-4</v>
      </c>
      <c r="H31" s="84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1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7">
        <f t="shared" si="10"/>
        <v>1.6088132243464963E-6</v>
      </c>
      <c r="Q31" s="106">
        <f t="shared" si="11"/>
        <v>0.7729978135367912</v>
      </c>
      <c r="R31" s="106">
        <f t="shared" si="12"/>
        <v>-20781.909403205238</v>
      </c>
      <c r="S31" s="123">
        <f t="shared" si="13"/>
        <v>25528</v>
      </c>
      <c r="T31" s="11">
        <f t="shared" si="15"/>
        <v>24421</v>
      </c>
      <c r="U31" s="4">
        <f t="shared" si="16"/>
        <v>1107</v>
      </c>
      <c r="V31" s="111">
        <f t="shared" si="14"/>
        <v>4.5329839072929035E-2</v>
      </c>
      <c r="W31" s="18">
        <f t="shared" si="18"/>
        <v>105</v>
      </c>
      <c r="X31" s="109">
        <f t="shared" si="17"/>
        <v>4.2995782318496377E-3</v>
      </c>
    </row>
    <row r="32" spans="2:24" x14ac:dyDescent="0.25">
      <c r="B32" s="9">
        <v>28</v>
      </c>
      <c r="C32" s="127">
        <v>43913</v>
      </c>
      <c r="D32" s="132">
        <v>35136</v>
      </c>
      <c r="E32" s="38">
        <v>3355</v>
      </c>
      <c r="F32" s="37">
        <v>2311</v>
      </c>
      <c r="G32" s="130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25">
        <f t="shared" si="3"/>
        <v>3355</v>
      </c>
      <c r="L32" s="92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1.6088132243464963E-6</v>
      </c>
      <c r="Q32" s="52">
        <f t="shared" si="11"/>
        <v>0.77433986536101129</v>
      </c>
      <c r="R32" s="52">
        <f t="shared" si="12"/>
        <v>-23077.255799184939</v>
      </c>
      <c r="S32" s="122">
        <f t="shared" si="13"/>
        <v>28155</v>
      </c>
      <c r="T32" s="9">
        <f t="shared" si="15"/>
        <v>29470</v>
      </c>
      <c r="U32" s="2">
        <f t="shared" si="16"/>
        <v>-1315</v>
      </c>
      <c r="V32" s="112">
        <f t="shared" si="14"/>
        <v>-4.4621649134713268E-2</v>
      </c>
      <c r="W32" s="38">
        <f t="shared" si="18"/>
        <v>-1210</v>
      </c>
      <c r="X32" s="108">
        <f t="shared" si="17"/>
        <v>-4.1058703766542248E-2</v>
      </c>
    </row>
    <row r="33" spans="2:30" x14ac:dyDescent="0.25">
      <c r="B33" s="11">
        <v>29</v>
      </c>
      <c r="C33" s="128">
        <v>43914</v>
      </c>
      <c r="D33" s="50">
        <v>42058</v>
      </c>
      <c r="E33" s="35">
        <v>3794</v>
      </c>
      <c r="F33" s="36">
        <v>2991</v>
      </c>
      <c r="G33" s="131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3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7">
        <f t="shared" si="10"/>
        <v>1.6088132243464963E-6</v>
      </c>
      <c r="Q33" s="106">
        <f t="shared" si="11"/>
        <v>0.77620692557651383</v>
      </c>
      <c r="R33" s="106">
        <f t="shared" si="12"/>
        <v>-27848.438982923719</v>
      </c>
      <c r="S33" s="64">
        <f t="shared" si="13"/>
        <v>33545</v>
      </c>
      <c r="T33" s="11">
        <f t="shared" si="15"/>
        <v>35273</v>
      </c>
      <c r="U33" s="4">
        <f t="shared" ref="U33:U34" si="27">S33-T33</f>
        <v>-1728</v>
      </c>
      <c r="V33" s="111">
        <f t="shared" ref="V33:V34" si="28">U33/T33</f>
        <v>-4.8989311938309757E-2</v>
      </c>
      <c r="W33" s="4">
        <f t="shared" ref="W33:W34" si="29">W32+U33</f>
        <v>-2938</v>
      </c>
      <c r="X33" s="109">
        <f t="shared" si="17"/>
        <v>-8.3293170413630824E-2</v>
      </c>
    </row>
    <row r="34" spans="2:30" x14ac:dyDescent="0.25">
      <c r="B34" s="9">
        <v>30</v>
      </c>
      <c r="C34" s="127">
        <v>43915</v>
      </c>
      <c r="D34" s="49">
        <v>49515</v>
      </c>
      <c r="E34" s="5">
        <v>5367</v>
      </c>
      <c r="F34" s="37">
        <v>3647</v>
      </c>
      <c r="G34" s="130">
        <f t="shared" si="0"/>
        <v>1.0512650466887794E-3</v>
      </c>
      <c r="H34" s="81">
        <f t="shared" si="8"/>
        <v>1.1773027723619762</v>
      </c>
      <c r="I34" s="134">
        <f t="shared" si="1"/>
        <v>72734</v>
      </c>
      <c r="J34" s="133">
        <f t="shared" ref="J34" si="30">D34-E34-F34</f>
        <v>40501</v>
      </c>
      <c r="K34" s="135">
        <f>E34</f>
        <v>5367</v>
      </c>
      <c r="L34" s="92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1.6088132243464963E-6</v>
      </c>
      <c r="Q34" s="52">
        <f t="shared" si="11"/>
        <v>0.77847391283583245</v>
      </c>
      <c r="R34" s="52">
        <f t="shared" si="12"/>
        <v>-33332.133975048127</v>
      </c>
      <c r="S34" s="122">
        <f t="shared" si="13"/>
        <v>39579</v>
      </c>
      <c r="T34" s="139">
        <f t="shared" si="15"/>
        <v>40501</v>
      </c>
      <c r="U34" s="136">
        <f t="shared" si="27"/>
        <v>-922</v>
      </c>
      <c r="V34" s="137">
        <f t="shared" si="28"/>
        <v>-2.2764870003209797E-2</v>
      </c>
      <c r="W34" s="136">
        <f t="shared" si="29"/>
        <v>-3860</v>
      </c>
      <c r="X34" s="138">
        <f t="shared" si="17"/>
        <v>-9.5306288733611522E-2</v>
      </c>
    </row>
    <row r="35" spans="2:30" x14ac:dyDescent="0.25">
      <c r="B35" s="11">
        <v>31</v>
      </c>
      <c r="C35" s="128">
        <v>43916</v>
      </c>
      <c r="D35" s="50">
        <v>57786</v>
      </c>
      <c r="E35" s="35">
        <v>7015</v>
      </c>
      <c r="F35" s="36">
        <v>4365</v>
      </c>
      <c r="G35" s="131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4">D35-E35-F35</f>
        <v>46406</v>
      </c>
      <c r="K35" s="36">
        <f>E35</f>
        <v>7015</v>
      </c>
      <c r="L35" s="93">
        <f t="shared" ref="L35" si="35">I35-I34</f>
        <v>-7341</v>
      </c>
      <c r="M35" s="18">
        <f t="shared" ref="M35" si="36">J35-J34</f>
        <v>5905</v>
      </c>
      <c r="N35" s="36">
        <f t="shared" ref="N35" si="37">K35-K34</f>
        <v>1648</v>
      </c>
      <c r="P35" s="107">
        <f t="shared" si="10"/>
        <v>1.6088132243464963E-6</v>
      </c>
      <c r="Q35" s="106">
        <f t="shared" si="11"/>
        <v>0.7808475083406351</v>
      </c>
      <c r="R35" s="106">
        <f t="shared" si="12"/>
        <v>-38272.467840088008</v>
      </c>
      <c r="S35" s="123">
        <f t="shared" si="13"/>
        <v>44866</v>
      </c>
      <c r="T35" s="11">
        <f t="shared" si="15"/>
        <v>46406</v>
      </c>
      <c r="U35" s="4">
        <f t="shared" ref="U35" si="38">S35-T35</f>
        <v>-1540</v>
      </c>
      <c r="V35" s="111">
        <f t="shared" ref="V35" si="39">U35/T35</f>
        <v>-3.3185363961556698E-2</v>
      </c>
      <c r="W35" s="4">
        <f t="shared" ref="W35" si="40">W34+U35</f>
        <v>-5400</v>
      </c>
      <c r="X35" s="109">
        <f t="shared" si="17"/>
        <v>-0.11636426324182218</v>
      </c>
    </row>
    <row r="36" spans="2:30" ht="15.75" thickBot="1" x14ac:dyDescent="0.3">
      <c r="B36" s="73">
        <v>32</v>
      </c>
      <c r="C36" s="154">
        <v>43917</v>
      </c>
      <c r="D36" s="157">
        <v>65719</v>
      </c>
      <c r="E36" s="151">
        <v>9357</v>
      </c>
      <c r="F36" s="153">
        <v>5138</v>
      </c>
      <c r="G36" s="155">
        <f t="shared" si="0"/>
        <v>1.3952961244741975E-3</v>
      </c>
      <c r="H36" s="85">
        <f t="shared" si="8"/>
        <v>1.1372823867372721</v>
      </c>
      <c r="I36" s="157">
        <f t="shared" si="1"/>
        <v>59029</v>
      </c>
      <c r="J36" s="152">
        <f>D36-E36-F36</f>
        <v>51224</v>
      </c>
      <c r="K36" s="153">
        <f>E36</f>
        <v>9357</v>
      </c>
      <c r="L36" s="156">
        <f t="shared" ref="L36" si="41">I36-I35</f>
        <v>-6364</v>
      </c>
      <c r="M36" s="152">
        <f t="shared" ref="M36" si="42">J36-J35</f>
        <v>4818</v>
      </c>
      <c r="N36" s="153">
        <f t="shared" ref="N36" si="43">K36-K35</f>
        <v>2342</v>
      </c>
      <c r="P36" s="77">
        <f t="shared" si="10"/>
        <v>1.6088132243464963E-6</v>
      </c>
      <c r="Q36" s="78">
        <f t="shared" si="11"/>
        <v>0.78343347767048244</v>
      </c>
      <c r="R36" s="78">
        <f t="shared" si="12"/>
        <v>-43852.550371277845</v>
      </c>
      <c r="S36" s="160">
        <f t="shared" si="13"/>
        <v>50696</v>
      </c>
      <c r="T36" s="161">
        <f t="shared" ref="T36" si="44">J36</f>
        <v>51224</v>
      </c>
      <c r="U36" s="140">
        <f t="shared" ref="U36" si="45">S36-T36</f>
        <v>-528</v>
      </c>
      <c r="V36" s="158">
        <f t="shared" ref="V36" si="46">U36/T36</f>
        <v>-1.0307668280493518E-2</v>
      </c>
      <c r="W36" s="140">
        <f t="shared" ref="W36" si="47">W35+U36</f>
        <v>-5928</v>
      </c>
      <c r="X36" s="159">
        <f t="shared" si="17"/>
        <v>-0.11572700296735905</v>
      </c>
    </row>
    <row r="37" spans="2:30" x14ac:dyDescent="0.25">
      <c r="B37" s="141">
        <v>33</v>
      </c>
      <c r="C37" s="142">
        <v>43918</v>
      </c>
      <c r="D37" s="143">
        <f>D36+IF(M37&gt;0,M37,0)</f>
        <v>69797</v>
      </c>
      <c r="E37" s="144">
        <f>E36+IF(N37&gt;0,N37,0)</f>
        <v>11139</v>
      </c>
      <c r="F37" s="145">
        <f>D37*F$36/D$36</f>
        <v>5456.8235365723767</v>
      </c>
      <c r="G37" s="146">
        <f t="shared" si="0"/>
        <v>1.4818771375085678E-3</v>
      </c>
      <c r="H37" s="147">
        <f t="shared" si="8"/>
        <v>1.0620520701775742</v>
      </c>
      <c r="I37" s="148">
        <f t="shared" ref="I37:I68" si="48">INT((S$17*K37+I36)/(1+R$17*J37))</f>
        <v>52966</v>
      </c>
      <c r="J37" s="144">
        <f t="shared" ref="J37:J97" si="49">S37</f>
        <v>55302</v>
      </c>
      <c r="K37" s="149">
        <f t="shared" ref="K37:K68" si="50">INT((Q$17*J37+K36)/(1+P$17+S$17))</f>
        <v>11139</v>
      </c>
      <c r="L37" s="150">
        <f t="shared" si="31"/>
        <v>-6063</v>
      </c>
      <c r="M37" s="144">
        <f t="shared" si="32"/>
        <v>4078</v>
      </c>
      <c r="N37" s="149">
        <f t="shared" si="33"/>
        <v>1782</v>
      </c>
      <c r="P37" s="54">
        <f t="shared" si="10"/>
        <v>1.6088132243464963E-6</v>
      </c>
      <c r="Q37" s="55">
        <f t="shared" si="11"/>
        <v>0.78630971208148626</v>
      </c>
      <c r="R37" s="55">
        <f t="shared" si="12"/>
        <v>-48405.444128309624</v>
      </c>
      <c r="S37" s="56">
        <f t="shared" si="13"/>
        <v>55302</v>
      </c>
      <c r="T37" s="162">
        <v>54968</v>
      </c>
      <c r="U37" s="163">
        <f t="shared" ref="U37" si="51">S37-T37</f>
        <v>334</v>
      </c>
      <c r="V37" s="166">
        <f t="shared" ref="V37" si="52">U37/T37</f>
        <v>6.0762625527579685E-3</v>
      </c>
      <c r="W37" s="163">
        <f t="shared" ref="W37" si="53">W36+U37</f>
        <v>-5594</v>
      </c>
      <c r="X37" s="167">
        <f t="shared" si="17"/>
        <v>-0.10176830155726968</v>
      </c>
    </row>
    <row r="38" spans="2:30" x14ac:dyDescent="0.25">
      <c r="B38" s="9">
        <v>34</v>
      </c>
      <c r="C38" s="22">
        <v>43919</v>
      </c>
      <c r="D38" s="49">
        <f t="shared" ref="D38:D97" si="54">D37+IF(M38&gt;0,M38,0)</f>
        <v>73556</v>
      </c>
      <c r="E38" s="5">
        <f t="shared" ref="E38:E97" si="55">E37+IF(N38&gt;0,N38,0)</f>
        <v>13109</v>
      </c>
      <c r="F38" s="63">
        <f t="shared" ref="F38:F101" si="56">D38*F$36/D$36</f>
        <v>5750.7072231774673</v>
      </c>
      <c r="G38" s="28">
        <f t="shared" si="0"/>
        <v>1.5616853837067527E-3</v>
      </c>
      <c r="H38" s="81">
        <f t="shared" si="8"/>
        <v>1.0538561829304984</v>
      </c>
      <c r="I38" s="49">
        <f t="shared" si="48"/>
        <v>46979</v>
      </c>
      <c r="J38" s="38">
        <f t="shared" si="49"/>
        <v>59061</v>
      </c>
      <c r="K38" s="37">
        <f t="shared" si="50"/>
        <v>13109</v>
      </c>
      <c r="L38" s="92">
        <f t="shared" si="31"/>
        <v>-5987</v>
      </c>
      <c r="M38" s="38">
        <f t="shared" si="32"/>
        <v>3759</v>
      </c>
      <c r="N38" s="37">
        <f t="shared" si="33"/>
        <v>1970</v>
      </c>
      <c r="P38" s="53">
        <f t="shared" si="10"/>
        <v>1.6088132243464963E-6</v>
      </c>
      <c r="Q38" s="52">
        <f t="shared" si="11"/>
        <v>0.78980379506935039</v>
      </c>
      <c r="R38" s="52">
        <f t="shared" si="12"/>
        <v>-52259.05573918044</v>
      </c>
      <c r="S38" s="16">
        <f t="shared" si="13"/>
        <v>59061</v>
      </c>
      <c r="T38" s="164">
        <v>58598</v>
      </c>
      <c r="U38" s="165">
        <f t="shared" ref="U38" si="57">S38-T38</f>
        <v>463</v>
      </c>
      <c r="V38" s="112">
        <f t="shared" ref="V38" si="58">U38/T38</f>
        <v>7.9012935595071509E-3</v>
      </c>
      <c r="W38" s="165">
        <f t="shared" ref="W38" si="59">W37+U38</f>
        <v>-5131</v>
      </c>
      <c r="X38" s="108">
        <f t="shared" si="17"/>
        <v>-8.7562715451039289E-2</v>
      </c>
    </row>
    <row r="39" spans="2:30" x14ac:dyDescent="0.25">
      <c r="B39" s="11">
        <v>35</v>
      </c>
      <c r="C39" s="21">
        <v>43920</v>
      </c>
      <c r="D39" s="50">
        <f t="shared" si="54"/>
        <v>76913</v>
      </c>
      <c r="E39" s="35">
        <f t="shared" si="55"/>
        <v>15268</v>
      </c>
      <c r="F39" s="30">
        <f t="shared" si="56"/>
        <v>6013.1620079429085</v>
      </c>
      <c r="G39" s="27">
        <f t="shared" si="0"/>
        <v>1.6329586698167039E-3</v>
      </c>
      <c r="H39" s="84">
        <f t="shared" si="8"/>
        <v>1.0456386970471478</v>
      </c>
      <c r="I39" s="23">
        <f t="shared" si="48"/>
        <v>41140</v>
      </c>
      <c r="J39" s="35">
        <f t="shared" si="49"/>
        <v>62418</v>
      </c>
      <c r="K39" s="39">
        <f t="shared" si="50"/>
        <v>15268</v>
      </c>
      <c r="L39" s="94">
        <f t="shared" si="31"/>
        <v>-5839</v>
      </c>
      <c r="M39" s="35">
        <f t="shared" si="32"/>
        <v>3357</v>
      </c>
      <c r="N39" s="39">
        <f t="shared" si="33"/>
        <v>2159</v>
      </c>
      <c r="P39" s="54">
        <f t="shared" si="10"/>
        <v>1.6088132243464963E-6</v>
      </c>
      <c r="Q39" s="55">
        <f t="shared" si="11"/>
        <v>0.79372072249554937</v>
      </c>
      <c r="R39" s="55">
        <f t="shared" si="12"/>
        <v>-55811.220046503484</v>
      </c>
      <c r="S39" s="56">
        <f t="shared" si="13"/>
        <v>62418</v>
      </c>
      <c r="T39" s="162">
        <v>63460</v>
      </c>
      <c r="U39" s="163">
        <f t="shared" ref="U39:U40" si="60">S39-T39</f>
        <v>-1042</v>
      </c>
      <c r="V39" s="166">
        <f t="shared" ref="V39:V40" si="61">U39/T39</f>
        <v>-1.6419791994957453E-2</v>
      </c>
      <c r="W39" s="163">
        <f t="shared" ref="W39:W40" si="62">W38+U39</f>
        <v>-6173</v>
      </c>
      <c r="X39" s="167">
        <f t="shared" ref="X39:X40" si="63">W39/T39</f>
        <v>-9.727387330601954E-2</v>
      </c>
    </row>
    <row r="40" spans="2:30" x14ac:dyDescent="0.25">
      <c r="B40" s="9">
        <v>36</v>
      </c>
      <c r="C40" s="22">
        <v>43921</v>
      </c>
      <c r="D40" s="49">
        <f t="shared" si="54"/>
        <v>79803</v>
      </c>
      <c r="E40" s="5">
        <f t="shared" si="55"/>
        <v>17618</v>
      </c>
      <c r="F40" s="63">
        <f t="shared" si="56"/>
        <v>6239.10610325781</v>
      </c>
      <c r="G40" s="28">
        <f t="shared" si="0"/>
        <v>1.6943169649783836E-3</v>
      </c>
      <c r="H40" s="81">
        <f t="shared" si="8"/>
        <v>1.0375749223148232</v>
      </c>
      <c r="I40" s="49">
        <f t="shared" si="48"/>
        <v>35504</v>
      </c>
      <c r="J40" s="5">
        <f t="shared" si="49"/>
        <v>65308</v>
      </c>
      <c r="K40" s="37">
        <f t="shared" si="50"/>
        <v>17618</v>
      </c>
      <c r="L40" s="92">
        <f t="shared" si="31"/>
        <v>-5636</v>
      </c>
      <c r="M40" s="5">
        <f t="shared" si="32"/>
        <v>2890</v>
      </c>
      <c r="N40" s="37">
        <f t="shared" si="33"/>
        <v>2350</v>
      </c>
      <c r="P40" s="53">
        <f t="shared" si="10"/>
        <v>1.6088132243464963E-6</v>
      </c>
      <c r="Q40" s="52">
        <f t="shared" si="11"/>
        <v>0.79807841617636688</v>
      </c>
      <c r="R40" s="52">
        <f t="shared" si="12"/>
        <v>-58983.504052803961</v>
      </c>
      <c r="S40" s="16">
        <f t="shared" si="13"/>
        <v>65308</v>
      </c>
      <c r="T40" s="164">
        <v>68200</v>
      </c>
      <c r="U40" s="165">
        <f t="shared" si="60"/>
        <v>-2892</v>
      </c>
      <c r="V40" s="112">
        <f t="shared" si="61"/>
        <v>-4.2404692082111436E-2</v>
      </c>
      <c r="W40" s="165">
        <f t="shared" si="62"/>
        <v>-9065</v>
      </c>
      <c r="X40" s="108">
        <f t="shared" si="63"/>
        <v>-0.13291788856304984</v>
      </c>
    </row>
    <row r="41" spans="2:30" x14ac:dyDescent="0.25">
      <c r="B41" s="11">
        <v>37</v>
      </c>
      <c r="C41" s="21">
        <v>43922</v>
      </c>
      <c r="D41" s="50">
        <f t="shared" si="54"/>
        <v>82180</v>
      </c>
      <c r="E41" s="35">
        <f t="shared" si="55"/>
        <v>20158</v>
      </c>
      <c r="F41" s="30">
        <f t="shared" si="56"/>
        <v>6424.9431671206194</v>
      </c>
      <c r="G41" s="27">
        <f t="shared" si="0"/>
        <v>1.7447836319677652E-3</v>
      </c>
      <c r="H41" s="84">
        <f t="shared" si="8"/>
        <v>1.0297858476498378</v>
      </c>
      <c r="I41" s="50">
        <f t="shared" si="48"/>
        <v>30106</v>
      </c>
      <c r="J41" s="18">
        <f t="shared" si="49"/>
        <v>67685</v>
      </c>
      <c r="K41" s="36">
        <f t="shared" si="50"/>
        <v>20158</v>
      </c>
      <c r="L41" s="93">
        <f t="shared" si="31"/>
        <v>-5398</v>
      </c>
      <c r="M41" s="18">
        <f t="shared" si="32"/>
        <v>2377</v>
      </c>
      <c r="N41" s="36">
        <f t="shared" si="33"/>
        <v>2540</v>
      </c>
      <c r="P41" s="54">
        <f t="shared" si="10"/>
        <v>1.6088132243464963E-6</v>
      </c>
      <c r="Q41" s="55">
        <f t="shared" si="11"/>
        <v>0.80289334578038285</v>
      </c>
      <c r="R41" s="55">
        <f t="shared" si="12"/>
        <v>-61714.484326324469</v>
      </c>
      <c r="S41" s="56">
        <f t="shared" si="13"/>
        <v>67685</v>
      </c>
      <c r="T41" s="162">
        <v>72084</v>
      </c>
      <c r="U41" s="163">
        <f t="shared" ref="U41" si="64">S41-T41</f>
        <v>-4399</v>
      </c>
      <c r="V41" s="166">
        <f t="shared" ref="V41" si="65">U41/T41</f>
        <v>-6.1026025192830589E-2</v>
      </c>
      <c r="W41" s="163">
        <f t="shared" ref="W41" si="66">W40+U41</f>
        <v>-13464</v>
      </c>
      <c r="X41" s="167">
        <f t="shared" ref="X41" si="67">W41/T41</f>
        <v>-0.18678208756450806</v>
      </c>
    </row>
    <row r="42" spans="2:30" x14ac:dyDescent="0.25">
      <c r="B42" s="9">
        <v>38</v>
      </c>
      <c r="C42" s="22">
        <v>43923</v>
      </c>
      <c r="D42" s="49">
        <f t="shared" si="54"/>
        <v>84015</v>
      </c>
      <c r="E42" s="5">
        <f t="shared" si="55"/>
        <v>22887</v>
      </c>
      <c r="F42" s="63">
        <f t="shared" si="56"/>
        <v>6568.4059404434029</v>
      </c>
      <c r="G42" s="28">
        <f t="shared" si="0"/>
        <v>1.7837429647088318E-3</v>
      </c>
      <c r="H42" s="81">
        <f t="shared" si="8"/>
        <v>1.0223290338281821</v>
      </c>
      <c r="I42" s="49">
        <f t="shared" si="48"/>
        <v>24965</v>
      </c>
      <c r="J42" s="38">
        <f t="shared" si="49"/>
        <v>69520</v>
      </c>
      <c r="K42" s="37">
        <f t="shared" si="50"/>
        <v>22887</v>
      </c>
      <c r="L42" s="92">
        <f t="shared" si="31"/>
        <v>-5141</v>
      </c>
      <c r="M42" s="38">
        <f t="shared" si="32"/>
        <v>1835</v>
      </c>
      <c r="N42" s="37">
        <f t="shared" si="33"/>
        <v>2729</v>
      </c>
      <c r="P42" s="53">
        <f t="shared" si="10"/>
        <v>1.6088132243464963E-6</v>
      </c>
      <c r="Q42" s="52">
        <f t="shared" si="11"/>
        <v>0.8081831084252894</v>
      </c>
      <c r="R42" s="52">
        <f t="shared" si="12"/>
        <v>-63960.691976898263</v>
      </c>
      <c r="S42" s="16">
        <f t="shared" si="13"/>
        <v>69520</v>
      </c>
      <c r="T42" s="164"/>
      <c r="U42" s="165"/>
      <c r="V42" s="112"/>
      <c r="W42" s="165"/>
      <c r="X42" s="108"/>
    </row>
    <row r="43" spans="2:30" x14ac:dyDescent="0.25">
      <c r="B43" s="11">
        <v>39</v>
      </c>
      <c r="C43" s="21">
        <v>43924</v>
      </c>
      <c r="D43" s="50">
        <f t="shared" si="54"/>
        <v>85296</v>
      </c>
      <c r="E43" s="35">
        <f t="shared" si="55"/>
        <v>25803</v>
      </c>
      <c r="F43" s="30">
        <f t="shared" si="56"/>
        <v>6668.5562470518416</v>
      </c>
      <c r="G43" s="27">
        <f t="shared" si="0"/>
        <v>1.8109401882735762E-3</v>
      </c>
      <c r="H43" s="84">
        <f t="shared" si="8"/>
        <v>1.0152472772719157</v>
      </c>
      <c r="I43" s="50">
        <f t="shared" si="48"/>
        <v>20083</v>
      </c>
      <c r="J43" s="18">
        <f t="shared" si="49"/>
        <v>70801</v>
      </c>
      <c r="K43" s="36">
        <f t="shared" si="50"/>
        <v>25803</v>
      </c>
      <c r="L43" s="93">
        <f t="shared" si="31"/>
        <v>-4882</v>
      </c>
      <c r="M43" s="18">
        <f t="shared" si="32"/>
        <v>1281</v>
      </c>
      <c r="N43" s="36">
        <f t="shared" si="33"/>
        <v>2916</v>
      </c>
      <c r="P43" s="54">
        <f t="shared" si="10"/>
        <v>1.6088132243464963E-6</v>
      </c>
      <c r="Q43" s="55">
        <f t="shared" si="11"/>
        <v>0.81396368673177932</v>
      </c>
      <c r="R43" s="55">
        <f t="shared" si="12"/>
        <v>-65694.72270420281</v>
      </c>
      <c r="S43" s="56">
        <f t="shared" si="13"/>
        <v>70801</v>
      </c>
      <c r="T43" s="162"/>
      <c r="U43" s="163"/>
      <c r="V43" s="166"/>
      <c r="W43" s="163"/>
      <c r="X43" s="167"/>
      <c r="AB43" s="169"/>
    </row>
    <row r="44" spans="2:30" x14ac:dyDescent="0.25">
      <c r="B44" s="9">
        <v>40</v>
      </c>
      <c r="C44" s="22">
        <v>43925</v>
      </c>
      <c r="D44" s="49">
        <f t="shared" si="54"/>
        <v>86026</v>
      </c>
      <c r="E44" s="5">
        <f t="shared" si="55"/>
        <v>28906</v>
      </c>
      <c r="F44" s="63">
        <f t="shared" si="56"/>
        <v>6725.6286309895158</v>
      </c>
      <c r="G44" s="28">
        <f t="shared" si="0"/>
        <v>1.8264389963940006E-3</v>
      </c>
      <c r="H44" s="81">
        <f t="shared" si="8"/>
        <v>1.0085584318139187</v>
      </c>
      <c r="I44" s="49">
        <f t="shared" si="48"/>
        <v>15448</v>
      </c>
      <c r="J44" s="38">
        <f t="shared" si="49"/>
        <v>71531</v>
      </c>
      <c r="K44" s="37">
        <f t="shared" si="50"/>
        <v>28906</v>
      </c>
      <c r="L44" s="92">
        <f t="shared" si="31"/>
        <v>-4635</v>
      </c>
      <c r="M44" s="38">
        <f t="shared" si="32"/>
        <v>730</v>
      </c>
      <c r="N44" s="37">
        <f t="shared" si="33"/>
        <v>3103</v>
      </c>
      <c r="P44" s="53">
        <f t="shared" si="10"/>
        <v>1.6088132243464963E-6</v>
      </c>
      <c r="Q44" s="52">
        <f t="shared" si="11"/>
        <v>0.82025090097124975</v>
      </c>
      <c r="R44" s="52">
        <f t="shared" si="12"/>
        <v>-66905.236797759833</v>
      </c>
      <c r="S44" s="16">
        <f t="shared" si="13"/>
        <v>71531</v>
      </c>
      <c r="T44" s="164"/>
      <c r="U44" s="165"/>
      <c r="V44" s="112"/>
      <c r="W44" s="165"/>
      <c r="X44" s="108"/>
    </row>
    <row r="45" spans="2:30" x14ac:dyDescent="0.25">
      <c r="B45" s="11">
        <v>41</v>
      </c>
      <c r="C45" s="21">
        <v>43926</v>
      </c>
      <c r="D45" s="50">
        <f t="shared" si="54"/>
        <v>86217</v>
      </c>
      <c r="E45" s="35">
        <f t="shared" si="55"/>
        <v>32193</v>
      </c>
      <c r="F45" s="30">
        <f t="shared" si="56"/>
        <v>6740.5612684307434</v>
      </c>
      <c r="G45" s="27">
        <f t="shared" si="0"/>
        <v>1.8304941639981115E-3</v>
      </c>
      <c r="H45" s="84">
        <f t="shared" si="8"/>
        <v>1.0022202589914677</v>
      </c>
      <c r="I45" s="23">
        <f t="shared" si="48"/>
        <v>11036</v>
      </c>
      <c r="J45" s="35">
        <f t="shared" si="49"/>
        <v>71722</v>
      </c>
      <c r="K45" s="39">
        <f t="shared" si="50"/>
        <v>32193</v>
      </c>
      <c r="L45" s="94">
        <f t="shared" si="31"/>
        <v>-4412</v>
      </c>
      <c r="M45" s="35">
        <f t="shared" si="32"/>
        <v>191</v>
      </c>
      <c r="N45" s="39">
        <f t="shared" si="33"/>
        <v>3287</v>
      </c>
      <c r="P45" s="54">
        <f t="shared" si="10"/>
        <v>1.6088132243464963E-6</v>
      </c>
      <c r="Q45" s="55">
        <f t="shared" si="11"/>
        <v>0.8270592816166904</v>
      </c>
      <c r="R45" s="55">
        <f t="shared" si="12"/>
        <v>-67595.069185188884</v>
      </c>
      <c r="S45" s="56">
        <f t="shared" si="13"/>
        <v>71722</v>
      </c>
      <c r="T45" s="162"/>
      <c r="U45" s="163"/>
      <c r="V45" s="166"/>
      <c r="W45" s="163"/>
      <c r="X45" s="167"/>
    </row>
    <row r="46" spans="2:30" x14ac:dyDescent="0.25">
      <c r="B46" s="9">
        <v>42</v>
      </c>
      <c r="C46" s="22">
        <v>43927</v>
      </c>
      <c r="D46" s="49">
        <f t="shared" si="54"/>
        <v>86217</v>
      </c>
      <c r="E46" s="5">
        <f t="shared" si="55"/>
        <v>35665</v>
      </c>
      <c r="F46" s="63">
        <f t="shared" si="56"/>
        <v>6740.5612684307434</v>
      </c>
      <c r="G46" s="28">
        <f t="shared" si="0"/>
        <v>1.8304941639981115E-3</v>
      </c>
      <c r="H46" s="81">
        <f t="shared" si="8"/>
        <v>1</v>
      </c>
      <c r="I46" s="49">
        <f t="shared" si="48"/>
        <v>6815</v>
      </c>
      <c r="J46" s="38">
        <f t="shared" si="49"/>
        <v>71397</v>
      </c>
      <c r="K46" s="37">
        <f t="shared" si="50"/>
        <v>35665</v>
      </c>
      <c r="L46" s="92">
        <f t="shared" si="31"/>
        <v>-4221</v>
      </c>
      <c r="M46" s="38">
        <f t="shared" si="32"/>
        <v>-325</v>
      </c>
      <c r="N46" s="37">
        <f t="shared" si="33"/>
        <v>3472</v>
      </c>
      <c r="P46" s="53">
        <f t="shared" si="10"/>
        <v>1.6088132243464963E-6</v>
      </c>
      <c r="Q46" s="52">
        <f t="shared" si="11"/>
        <v>0.83440771558420057</v>
      </c>
      <c r="R46" s="52">
        <f t="shared" si="12"/>
        <v>-67775.55957696827</v>
      </c>
      <c r="S46" s="16">
        <f t="shared" si="13"/>
        <v>71397</v>
      </c>
      <c r="T46" s="164"/>
      <c r="U46" s="165"/>
      <c r="V46" s="112"/>
      <c r="W46" s="165"/>
      <c r="X46" s="108"/>
    </row>
    <row r="47" spans="2:30" x14ac:dyDescent="0.25">
      <c r="B47" s="11">
        <v>43</v>
      </c>
      <c r="C47" s="21">
        <v>43928</v>
      </c>
      <c r="D47" s="50">
        <f t="shared" si="54"/>
        <v>86217</v>
      </c>
      <c r="E47" s="35">
        <f t="shared" si="55"/>
        <v>39321</v>
      </c>
      <c r="F47" s="30">
        <f t="shared" si="56"/>
        <v>6740.5612684307434</v>
      </c>
      <c r="G47" s="27">
        <f t="shared" si="0"/>
        <v>1.8304941639981115E-3</v>
      </c>
      <c r="H47" s="84">
        <f t="shared" si="8"/>
        <v>1</v>
      </c>
      <c r="I47" s="23">
        <f t="shared" si="48"/>
        <v>2747</v>
      </c>
      <c r="J47" s="35">
        <f t="shared" si="49"/>
        <v>70583</v>
      </c>
      <c r="K47" s="39">
        <f t="shared" si="50"/>
        <v>39321</v>
      </c>
      <c r="L47" s="94">
        <f t="shared" si="31"/>
        <v>-4068</v>
      </c>
      <c r="M47" s="35">
        <f t="shared" si="32"/>
        <v>-814</v>
      </c>
      <c r="N47" s="39">
        <f t="shared" si="33"/>
        <v>3656</v>
      </c>
      <c r="P47" s="54">
        <f t="shared" si="10"/>
        <v>1.6088132243464963E-6</v>
      </c>
      <c r="Q47" s="55">
        <f t="shared" si="11"/>
        <v>0.84231089569606576</v>
      </c>
      <c r="R47" s="55">
        <f t="shared" si="12"/>
        <v>-67468.442418181367</v>
      </c>
      <c r="S47" s="56">
        <f t="shared" si="13"/>
        <v>70583</v>
      </c>
      <c r="T47" s="162"/>
      <c r="U47" s="163"/>
      <c r="V47" s="166"/>
      <c r="W47" s="163"/>
      <c r="X47" s="167"/>
      <c r="Z47" s="168"/>
      <c r="AD47" s="168"/>
    </row>
    <row r="48" spans="2:30" x14ac:dyDescent="0.25">
      <c r="B48" s="9">
        <v>44</v>
      </c>
      <c r="C48" s="22">
        <v>43929</v>
      </c>
      <c r="D48" s="49">
        <f t="shared" si="54"/>
        <v>86217</v>
      </c>
      <c r="E48" s="5">
        <f t="shared" si="55"/>
        <v>43161</v>
      </c>
      <c r="F48" s="63">
        <f t="shared" si="56"/>
        <v>6740.5612684307434</v>
      </c>
      <c r="G48" s="28">
        <f t="shared" si="0"/>
        <v>1.8304941639981115E-3</v>
      </c>
      <c r="H48" s="81">
        <f t="shared" si="8"/>
        <v>1</v>
      </c>
      <c r="I48" s="49">
        <f t="shared" si="48"/>
        <v>-1211</v>
      </c>
      <c r="J48" s="38">
        <f t="shared" si="49"/>
        <v>69312</v>
      </c>
      <c r="K48" s="37">
        <f t="shared" si="50"/>
        <v>43161</v>
      </c>
      <c r="L48" s="92">
        <f t="shared" si="31"/>
        <v>-3958</v>
      </c>
      <c r="M48" s="38">
        <f t="shared" si="32"/>
        <v>-1271</v>
      </c>
      <c r="N48" s="37">
        <f t="shared" si="33"/>
        <v>3840</v>
      </c>
      <c r="P48" s="53">
        <f t="shared" si="10"/>
        <v>1.6088132243464963E-6</v>
      </c>
      <c r="Q48" s="52">
        <f t="shared" si="11"/>
        <v>0.85078641906997776</v>
      </c>
      <c r="R48" s="52">
        <f t="shared" si="12"/>
        <v>-66699.232057404297</v>
      </c>
      <c r="S48" s="16">
        <f t="shared" si="13"/>
        <v>69312</v>
      </c>
      <c r="T48" s="164"/>
      <c r="U48" s="165"/>
      <c r="V48" s="112"/>
      <c r="W48" s="165"/>
      <c r="X48" s="108"/>
    </row>
    <row r="49" spans="2:24" x14ac:dyDescent="0.25">
      <c r="B49" s="11">
        <v>45</v>
      </c>
      <c r="C49" s="21">
        <v>43930</v>
      </c>
      <c r="D49" s="50">
        <f t="shared" si="54"/>
        <v>86217</v>
      </c>
      <c r="E49" s="35">
        <f t="shared" si="55"/>
        <v>47187</v>
      </c>
      <c r="F49" s="30">
        <f t="shared" si="56"/>
        <v>6740.5612684307434</v>
      </c>
      <c r="G49" s="27">
        <f t="shared" si="0"/>
        <v>1.8304941639981115E-3</v>
      </c>
      <c r="H49" s="84">
        <f t="shared" si="8"/>
        <v>1</v>
      </c>
      <c r="I49" s="23">
        <f t="shared" si="48"/>
        <v>-5106</v>
      </c>
      <c r="J49" s="35">
        <f t="shared" si="49"/>
        <v>67618</v>
      </c>
      <c r="K49" s="39">
        <f t="shared" si="50"/>
        <v>47187</v>
      </c>
      <c r="L49" s="94">
        <f t="shared" si="31"/>
        <v>-3895</v>
      </c>
      <c r="M49" s="35">
        <f t="shared" si="32"/>
        <v>-1694</v>
      </c>
      <c r="N49" s="39">
        <f t="shared" si="33"/>
        <v>4026</v>
      </c>
      <c r="P49" s="54">
        <f t="shared" si="10"/>
        <v>1.6088132243464963E-6</v>
      </c>
      <c r="Q49" s="55">
        <f t="shared" si="11"/>
        <v>0.85985204517292435</v>
      </c>
      <c r="R49" s="55">
        <f t="shared" si="12"/>
        <v>-65498.167722579194</v>
      </c>
      <c r="S49" s="56">
        <f t="shared" si="13"/>
        <v>67618</v>
      </c>
      <c r="T49" s="162"/>
      <c r="U49" s="163"/>
      <c r="V49" s="166"/>
      <c r="W49" s="163"/>
      <c r="X49" s="167"/>
    </row>
    <row r="50" spans="2:24" x14ac:dyDescent="0.25">
      <c r="B50" s="9">
        <v>46</v>
      </c>
      <c r="C50" s="65">
        <v>43931</v>
      </c>
      <c r="D50" s="49">
        <f t="shared" si="54"/>
        <v>86217</v>
      </c>
      <c r="E50" s="5">
        <f t="shared" si="55"/>
        <v>51401</v>
      </c>
      <c r="F50" s="63">
        <f t="shared" si="56"/>
        <v>6740.5612684307434</v>
      </c>
      <c r="G50" s="28">
        <f t="shared" si="0"/>
        <v>1.8304941639981115E-3</v>
      </c>
      <c r="H50" s="81">
        <f t="shared" si="8"/>
        <v>1</v>
      </c>
      <c r="I50" s="49">
        <f t="shared" si="48"/>
        <v>-8985</v>
      </c>
      <c r="J50" s="38">
        <f t="shared" si="49"/>
        <v>65537</v>
      </c>
      <c r="K50" s="37">
        <f t="shared" si="50"/>
        <v>51401</v>
      </c>
      <c r="L50" s="92">
        <f t="shared" si="31"/>
        <v>-3879</v>
      </c>
      <c r="M50" s="38">
        <f t="shared" si="32"/>
        <v>-2081</v>
      </c>
      <c r="N50" s="37">
        <f t="shared" si="33"/>
        <v>4214</v>
      </c>
      <c r="P50" s="53">
        <f t="shared" si="10"/>
        <v>1.6088132243464963E-6</v>
      </c>
      <c r="Q50" s="52">
        <f t="shared" si="11"/>
        <v>0.86952908716448218</v>
      </c>
      <c r="R50" s="52">
        <f t="shared" si="12"/>
        <v>-63897.378593394504</v>
      </c>
      <c r="S50" s="16">
        <f t="shared" si="13"/>
        <v>65537</v>
      </c>
      <c r="T50" s="164"/>
      <c r="U50" s="165"/>
      <c r="V50" s="112"/>
      <c r="W50" s="165"/>
      <c r="X50" s="108"/>
    </row>
    <row r="51" spans="2:24" x14ac:dyDescent="0.25">
      <c r="B51" s="11">
        <v>47</v>
      </c>
      <c r="C51" s="21">
        <v>43932</v>
      </c>
      <c r="D51" s="50">
        <f t="shared" si="54"/>
        <v>86217</v>
      </c>
      <c r="E51" s="35">
        <f t="shared" si="55"/>
        <v>55806</v>
      </c>
      <c r="F51" s="30">
        <f t="shared" si="56"/>
        <v>6740.5612684307434</v>
      </c>
      <c r="G51" s="27">
        <f t="shared" si="0"/>
        <v>1.8304941639981115E-3</v>
      </c>
      <c r="H51" s="84">
        <f t="shared" si="8"/>
        <v>1</v>
      </c>
      <c r="I51" s="50">
        <f t="shared" si="48"/>
        <v>-12898</v>
      </c>
      <c r="J51" s="18">
        <f t="shared" si="49"/>
        <v>63107</v>
      </c>
      <c r="K51" s="36">
        <f t="shared" si="50"/>
        <v>55806</v>
      </c>
      <c r="L51" s="93">
        <f t="shared" si="31"/>
        <v>-3913</v>
      </c>
      <c r="M51" s="18">
        <f t="shared" si="32"/>
        <v>-2430</v>
      </c>
      <c r="N51" s="36">
        <f t="shared" si="33"/>
        <v>4405</v>
      </c>
      <c r="P51" s="54">
        <f t="shared" si="10"/>
        <v>1.6088132243464963E-6</v>
      </c>
      <c r="Q51" s="55">
        <f t="shared" si="11"/>
        <v>0.87983562921023051</v>
      </c>
      <c r="R51" s="55">
        <f t="shared" si="12"/>
        <v>-61930.883801285097</v>
      </c>
      <c r="S51" s="56">
        <f t="shared" si="13"/>
        <v>63107</v>
      </c>
      <c r="T51" s="162"/>
      <c r="U51" s="163"/>
      <c r="V51" s="166"/>
      <c r="W51" s="163"/>
      <c r="X51" s="167"/>
    </row>
    <row r="52" spans="2:24" x14ac:dyDescent="0.25">
      <c r="B52" s="9">
        <v>48</v>
      </c>
      <c r="C52" s="22">
        <v>43933</v>
      </c>
      <c r="D52" s="49">
        <f t="shared" si="54"/>
        <v>86217</v>
      </c>
      <c r="E52" s="5">
        <f t="shared" si="55"/>
        <v>60406</v>
      </c>
      <c r="F52" s="63">
        <f t="shared" si="56"/>
        <v>6740.5612684307434</v>
      </c>
      <c r="G52" s="28">
        <f t="shared" si="0"/>
        <v>1.8304941639981115E-3</v>
      </c>
      <c r="H52" s="81">
        <f t="shared" si="8"/>
        <v>1</v>
      </c>
      <c r="I52" s="49">
        <f t="shared" si="48"/>
        <v>-16896</v>
      </c>
      <c r="J52" s="38">
        <f t="shared" si="49"/>
        <v>60364</v>
      </c>
      <c r="K52" s="37">
        <f t="shared" si="50"/>
        <v>60406</v>
      </c>
      <c r="L52" s="92">
        <f t="shared" si="31"/>
        <v>-3998</v>
      </c>
      <c r="M52" s="38">
        <f t="shared" si="32"/>
        <v>-2743</v>
      </c>
      <c r="N52" s="37">
        <f t="shared" si="33"/>
        <v>4600</v>
      </c>
      <c r="P52" s="53">
        <f t="shared" si="10"/>
        <v>1.6088132243464963E-6</v>
      </c>
      <c r="Q52" s="52">
        <f t="shared" si="11"/>
        <v>0.89079153232204322</v>
      </c>
      <c r="R52" s="52">
        <f t="shared" si="12"/>
        <v>-59634.592429432203</v>
      </c>
      <c r="S52" s="16">
        <f t="shared" si="13"/>
        <v>60364</v>
      </c>
      <c r="T52" s="164"/>
      <c r="U52" s="165"/>
      <c r="V52" s="112"/>
      <c r="W52" s="165"/>
      <c r="X52" s="108"/>
    </row>
    <row r="53" spans="2:24" x14ac:dyDescent="0.25">
      <c r="B53" s="11">
        <v>49</v>
      </c>
      <c r="C53" s="21">
        <v>43934</v>
      </c>
      <c r="D53" s="50">
        <f t="shared" si="54"/>
        <v>86217</v>
      </c>
      <c r="E53" s="35">
        <f t="shared" si="55"/>
        <v>65206</v>
      </c>
      <c r="F53" s="30">
        <f t="shared" si="56"/>
        <v>6740.5612684307434</v>
      </c>
      <c r="G53" s="27">
        <f t="shared" si="0"/>
        <v>1.8304941639981115E-3</v>
      </c>
      <c r="H53" s="84">
        <f t="shared" si="8"/>
        <v>1</v>
      </c>
      <c r="I53" s="50">
        <f t="shared" si="48"/>
        <v>-21032</v>
      </c>
      <c r="J53" s="18">
        <f t="shared" si="49"/>
        <v>57347</v>
      </c>
      <c r="K53" s="36">
        <f t="shared" si="50"/>
        <v>65206</v>
      </c>
      <c r="L53" s="93">
        <f t="shared" si="31"/>
        <v>-4136</v>
      </c>
      <c r="M53" s="18">
        <f t="shared" si="32"/>
        <v>-3017</v>
      </c>
      <c r="N53" s="36">
        <f t="shared" si="33"/>
        <v>4800</v>
      </c>
      <c r="P53" s="54">
        <f t="shared" si="10"/>
        <v>1.6088132243464963E-6</v>
      </c>
      <c r="Q53" s="55">
        <f t="shared" si="11"/>
        <v>0.90242166335208662</v>
      </c>
      <c r="R53" s="55">
        <f t="shared" si="12"/>
        <v>-57042.523609270691</v>
      </c>
      <c r="S53" s="56">
        <f t="shared" si="13"/>
        <v>57347</v>
      </c>
      <c r="T53" s="162"/>
      <c r="U53" s="163"/>
      <c r="V53" s="166"/>
      <c r="W53" s="163"/>
      <c r="X53" s="167"/>
    </row>
    <row r="54" spans="2:24" x14ac:dyDescent="0.25">
      <c r="B54" s="9">
        <v>50</v>
      </c>
      <c r="C54" s="22">
        <v>43935</v>
      </c>
      <c r="D54" s="49">
        <f t="shared" si="54"/>
        <v>86217</v>
      </c>
      <c r="E54" s="5">
        <f t="shared" si="55"/>
        <v>70213</v>
      </c>
      <c r="F54" s="63">
        <f t="shared" si="56"/>
        <v>6740.5612684307434</v>
      </c>
      <c r="G54" s="28">
        <f t="shared" si="0"/>
        <v>1.8304941639981115E-3</v>
      </c>
      <c r="H54" s="81">
        <f t="shared" si="8"/>
        <v>1</v>
      </c>
      <c r="I54" s="49">
        <f t="shared" si="48"/>
        <v>-25361</v>
      </c>
      <c r="J54" s="38">
        <f t="shared" si="49"/>
        <v>54095</v>
      </c>
      <c r="K54" s="37">
        <f t="shared" si="50"/>
        <v>70213</v>
      </c>
      <c r="L54" s="92">
        <f t="shared" si="31"/>
        <v>-4329</v>
      </c>
      <c r="M54" s="38">
        <f t="shared" si="32"/>
        <v>-3252</v>
      </c>
      <c r="N54" s="37">
        <f t="shared" si="33"/>
        <v>5007</v>
      </c>
      <c r="P54" s="53">
        <f t="shared" si="10"/>
        <v>1.6088132243464963E-6</v>
      </c>
      <c r="Q54" s="52">
        <f t="shared" si="11"/>
        <v>0.9147494370048237</v>
      </c>
      <c r="R54" s="52">
        <f t="shared" si="12"/>
        <v>-54191.53139985499</v>
      </c>
      <c r="S54" s="16">
        <f t="shared" si="13"/>
        <v>54095</v>
      </c>
      <c r="T54" s="164"/>
      <c r="U54" s="165"/>
      <c r="V54" s="112"/>
      <c r="W54" s="165"/>
      <c r="X54" s="108"/>
    </row>
    <row r="55" spans="2:24" x14ac:dyDescent="0.25">
      <c r="B55" s="11">
        <v>51</v>
      </c>
      <c r="C55" s="21">
        <v>43936</v>
      </c>
      <c r="D55" s="50">
        <f t="shared" si="54"/>
        <v>86217</v>
      </c>
      <c r="E55" s="35">
        <f t="shared" si="55"/>
        <v>75434</v>
      </c>
      <c r="F55" s="30">
        <f t="shared" si="56"/>
        <v>6740.5612684307434</v>
      </c>
      <c r="G55" s="27">
        <f t="shared" si="0"/>
        <v>1.8304941639981115E-3</v>
      </c>
      <c r="H55" s="84">
        <f t="shared" si="8"/>
        <v>1</v>
      </c>
      <c r="I55" s="23">
        <f t="shared" si="48"/>
        <v>-29939</v>
      </c>
      <c r="J55" s="35">
        <f t="shared" si="49"/>
        <v>50648</v>
      </c>
      <c r="K55" s="39">
        <f t="shared" si="50"/>
        <v>75434</v>
      </c>
      <c r="L55" s="94">
        <f t="shared" si="31"/>
        <v>-4578</v>
      </c>
      <c r="M55" s="35">
        <f t="shared" si="32"/>
        <v>-3447</v>
      </c>
      <c r="N55" s="39">
        <f t="shared" si="33"/>
        <v>5221</v>
      </c>
      <c r="P55" s="54">
        <f t="shared" ref="P55:P86" si="68">R$17*((1+P$17-Q$17)*(1+P$17+S$17)-Q$17)</f>
        <v>1.6088132243464963E-6</v>
      </c>
      <c r="Q55" s="55">
        <f t="shared" ref="Q55:Q86" si="69">(1+P$17-Q$17)*(1+P$17+S$17)-R$17*((S$17*K54)+((I54+J54)*(1+P$17+S$17)))</f>
        <v>0.92780182167730718</v>
      </c>
      <c r="R55" s="55">
        <f t="shared" ref="R55:R86" si="70">-J54*(1+P$17+S$17)</f>
        <v>-51118.469860239515</v>
      </c>
      <c r="S55" s="56">
        <f t="shared" si="13"/>
        <v>50648</v>
      </c>
      <c r="T55" s="162"/>
      <c r="U55" s="163"/>
      <c r="V55" s="166"/>
      <c r="W55" s="163"/>
      <c r="X55" s="167"/>
    </row>
    <row r="56" spans="2:24" x14ac:dyDescent="0.25">
      <c r="B56" s="9">
        <v>52</v>
      </c>
      <c r="C56" s="22">
        <v>43937</v>
      </c>
      <c r="D56" s="49">
        <f t="shared" si="54"/>
        <v>86217</v>
      </c>
      <c r="E56" s="5">
        <f t="shared" si="55"/>
        <v>80879</v>
      </c>
      <c r="F56" s="63">
        <f t="shared" si="56"/>
        <v>6740.5612684307434</v>
      </c>
      <c r="G56" s="28">
        <f t="shared" si="0"/>
        <v>1.8304941639981115E-3</v>
      </c>
      <c r="H56" s="81">
        <f t="shared" si="8"/>
        <v>1</v>
      </c>
      <c r="I56" s="49">
        <f t="shared" si="48"/>
        <v>-34826</v>
      </c>
      <c r="J56" s="38">
        <f t="shared" si="49"/>
        <v>47047</v>
      </c>
      <c r="K56" s="37">
        <f t="shared" si="50"/>
        <v>80879</v>
      </c>
      <c r="L56" s="92">
        <f t="shared" si="31"/>
        <v>-4887</v>
      </c>
      <c r="M56" s="38">
        <f t="shared" si="32"/>
        <v>-3601</v>
      </c>
      <c r="N56" s="37">
        <f t="shared" si="33"/>
        <v>5445</v>
      </c>
      <c r="P56" s="53">
        <f t="shared" si="68"/>
        <v>1.6088132243464963E-6</v>
      </c>
      <c r="Q56" s="52">
        <f t="shared" si="69"/>
        <v>0.94160578576658938</v>
      </c>
      <c r="R56" s="52">
        <f t="shared" si="70"/>
        <v>-47861.138025351902</v>
      </c>
      <c r="S56" s="16">
        <f t="shared" si="13"/>
        <v>47047</v>
      </c>
      <c r="T56" s="164"/>
      <c r="U56" s="165"/>
      <c r="V56" s="112"/>
      <c r="W56" s="165"/>
      <c r="X56" s="108"/>
    </row>
    <row r="57" spans="2:24" x14ac:dyDescent="0.25">
      <c r="B57" s="11">
        <v>53</v>
      </c>
      <c r="C57" s="21">
        <v>43938</v>
      </c>
      <c r="D57" s="50">
        <f t="shared" si="54"/>
        <v>86217</v>
      </c>
      <c r="E57" s="35">
        <f t="shared" si="55"/>
        <v>86558</v>
      </c>
      <c r="F57" s="30">
        <f t="shared" si="56"/>
        <v>6740.5612684307434</v>
      </c>
      <c r="G57" s="27">
        <f t="shared" si="0"/>
        <v>1.8304941639981115E-3</v>
      </c>
      <c r="H57" s="84">
        <f t="shared" si="8"/>
        <v>1</v>
      </c>
      <c r="I57" s="23">
        <f t="shared" si="48"/>
        <v>-40084</v>
      </c>
      <c r="J57" s="35">
        <f t="shared" si="49"/>
        <v>43335</v>
      </c>
      <c r="K57" s="39">
        <f t="shared" si="50"/>
        <v>86558</v>
      </c>
      <c r="L57" s="94">
        <f t="shared" si="31"/>
        <v>-5258</v>
      </c>
      <c r="M57" s="35">
        <f t="shared" si="32"/>
        <v>-3712</v>
      </c>
      <c r="N57" s="39">
        <f t="shared" si="33"/>
        <v>5679</v>
      </c>
      <c r="P57" s="54">
        <f t="shared" si="68"/>
        <v>1.6088132243464963E-6</v>
      </c>
      <c r="Q57" s="55">
        <f t="shared" si="69"/>
        <v>0.95619362820860687</v>
      </c>
      <c r="R57" s="55">
        <f t="shared" si="70"/>
        <v>-44458.279905992946</v>
      </c>
      <c r="S57" s="56">
        <f t="shared" si="13"/>
        <v>43335</v>
      </c>
      <c r="T57" s="162"/>
      <c r="U57" s="163"/>
      <c r="V57" s="166"/>
      <c r="W57" s="163"/>
      <c r="X57" s="167"/>
    </row>
    <row r="58" spans="2:24" x14ac:dyDescent="0.25">
      <c r="B58" s="9">
        <v>54</v>
      </c>
      <c r="C58" s="22">
        <v>43939</v>
      </c>
      <c r="D58" s="49">
        <f t="shared" si="54"/>
        <v>86217</v>
      </c>
      <c r="E58" s="5">
        <f t="shared" si="55"/>
        <v>92483</v>
      </c>
      <c r="F58" s="63">
        <f t="shared" si="56"/>
        <v>6740.5612684307434</v>
      </c>
      <c r="G58" s="28">
        <f t="shared" si="0"/>
        <v>1.8304941639981115E-3</v>
      </c>
      <c r="H58" s="81">
        <f t="shared" si="8"/>
        <v>1</v>
      </c>
      <c r="I58" s="49">
        <f t="shared" si="48"/>
        <v>-45779</v>
      </c>
      <c r="J58" s="5">
        <f t="shared" si="49"/>
        <v>39556</v>
      </c>
      <c r="K58" s="37">
        <f t="shared" si="50"/>
        <v>92483</v>
      </c>
      <c r="L58" s="92">
        <f t="shared" si="31"/>
        <v>-5695</v>
      </c>
      <c r="M58" s="5">
        <f t="shared" si="32"/>
        <v>-3779</v>
      </c>
      <c r="N58" s="37">
        <f t="shared" si="33"/>
        <v>5925</v>
      </c>
      <c r="P58" s="53">
        <f t="shared" si="68"/>
        <v>1.6088132243464963E-6</v>
      </c>
      <c r="Q58" s="52">
        <f t="shared" si="69"/>
        <v>0.97159764793929615</v>
      </c>
      <c r="R58" s="52">
        <f t="shared" si="70"/>
        <v>-40950.529464709849</v>
      </c>
      <c r="S58" s="16">
        <f t="shared" si="13"/>
        <v>39556</v>
      </c>
      <c r="T58" s="164"/>
      <c r="U58" s="165"/>
      <c r="V58" s="112"/>
      <c r="W58" s="165"/>
      <c r="X58" s="108"/>
    </row>
    <row r="59" spans="2:24" x14ac:dyDescent="0.25">
      <c r="B59" s="11">
        <v>55</v>
      </c>
      <c r="C59" s="21">
        <v>43940</v>
      </c>
      <c r="D59" s="11">
        <f t="shared" si="54"/>
        <v>86217</v>
      </c>
      <c r="E59" s="4">
        <f t="shared" si="55"/>
        <v>98668</v>
      </c>
      <c r="F59" s="64">
        <f t="shared" si="56"/>
        <v>6740.5612684307434</v>
      </c>
      <c r="G59" s="27">
        <f t="shared" si="0"/>
        <v>1.8304941639981115E-3</v>
      </c>
      <c r="H59" s="80">
        <f t="shared" si="8"/>
        <v>1</v>
      </c>
      <c r="I59" s="11">
        <f t="shared" si="48"/>
        <v>-51980</v>
      </c>
      <c r="J59" s="4">
        <f t="shared" si="49"/>
        <v>35756</v>
      </c>
      <c r="K59" s="51">
        <f t="shared" si="50"/>
        <v>98668</v>
      </c>
      <c r="L59" s="87">
        <f t="shared" si="31"/>
        <v>-6201</v>
      </c>
      <c r="M59" s="4">
        <f t="shared" si="32"/>
        <v>-3800</v>
      </c>
      <c r="N59" s="51">
        <f t="shared" si="33"/>
        <v>6185</v>
      </c>
      <c r="P59" s="54">
        <f t="shared" si="68"/>
        <v>1.6088132243464963E-6</v>
      </c>
      <c r="Q59" s="55">
        <f t="shared" si="69"/>
        <v>0.98785531208418187</v>
      </c>
      <c r="R59" s="55">
        <f t="shared" si="70"/>
        <v>-37379.465639922993</v>
      </c>
      <c r="S59" s="56">
        <f t="shared" si="13"/>
        <v>35756</v>
      </c>
      <c r="T59" s="162"/>
      <c r="U59" s="163"/>
      <c r="V59" s="166"/>
      <c r="W59" s="163"/>
      <c r="X59" s="167"/>
    </row>
    <row r="60" spans="2:24" x14ac:dyDescent="0.25">
      <c r="B60" s="9">
        <v>56</v>
      </c>
      <c r="C60" s="22">
        <v>43941</v>
      </c>
      <c r="D60" s="9">
        <f t="shared" si="54"/>
        <v>86217</v>
      </c>
      <c r="E60" s="2">
        <f t="shared" si="55"/>
        <v>105128</v>
      </c>
      <c r="F60" s="63">
        <f t="shared" si="56"/>
        <v>6740.5612684307434</v>
      </c>
      <c r="G60" s="28">
        <f t="shared" si="0"/>
        <v>1.8304941639981115E-3</v>
      </c>
      <c r="H60" s="81">
        <f t="shared" si="8"/>
        <v>1</v>
      </c>
      <c r="I60" s="9">
        <f t="shared" si="48"/>
        <v>-58760</v>
      </c>
      <c r="J60" s="2">
        <f t="shared" si="49"/>
        <v>31982</v>
      </c>
      <c r="K60" s="48">
        <f t="shared" si="50"/>
        <v>105128</v>
      </c>
      <c r="L60" s="88">
        <f t="shared" si="31"/>
        <v>-6780</v>
      </c>
      <c r="M60" s="2">
        <f t="shared" si="32"/>
        <v>-3774</v>
      </c>
      <c r="N60" s="48">
        <f t="shared" si="33"/>
        <v>6460</v>
      </c>
      <c r="P60" s="53">
        <f t="shared" si="68"/>
        <v>1.6088132243464963E-6</v>
      </c>
      <c r="Q60" s="52">
        <f t="shared" si="69"/>
        <v>1.0050060269643792</v>
      </c>
      <c r="R60" s="52">
        <f t="shared" si="70"/>
        <v>-33788.557321799133</v>
      </c>
      <c r="S60" s="16">
        <f t="shared" si="13"/>
        <v>31982</v>
      </c>
      <c r="T60" s="164"/>
      <c r="U60" s="165"/>
      <c r="V60" s="112"/>
      <c r="W60" s="165"/>
      <c r="X60" s="108"/>
    </row>
    <row r="61" spans="2:24" x14ac:dyDescent="0.25">
      <c r="B61" s="11">
        <v>57</v>
      </c>
      <c r="C61" s="21">
        <v>43942</v>
      </c>
      <c r="D61" s="11">
        <f t="shared" si="54"/>
        <v>86217</v>
      </c>
      <c r="E61" s="4">
        <f t="shared" si="55"/>
        <v>111882</v>
      </c>
      <c r="F61" s="64">
        <f t="shared" si="56"/>
        <v>6740.5612684307434</v>
      </c>
      <c r="G61" s="27">
        <f t="shared" si="0"/>
        <v>1.8304941639981115E-3</v>
      </c>
      <c r="H61" s="80">
        <f t="shared" si="8"/>
        <v>1</v>
      </c>
      <c r="I61" s="11">
        <f t="shared" si="48"/>
        <v>-66194</v>
      </c>
      <c r="J61" s="4">
        <f t="shared" si="49"/>
        <v>28282</v>
      </c>
      <c r="K61" s="51">
        <f t="shared" si="50"/>
        <v>111882</v>
      </c>
      <c r="L61" s="87">
        <f t="shared" si="31"/>
        <v>-7434</v>
      </c>
      <c r="M61" s="4">
        <f t="shared" si="32"/>
        <v>-3700</v>
      </c>
      <c r="N61" s="51">
        <f t="shared" si="33"/>
        <v>6754</v>
      </c>
      <c r="P61" s="54">
        <f t="shared" si="68"/>
        <v>1.6088132243464963E-6</v>
      </c>
      <c r="Q61" s="55">
        <f t="shared" si="69"/>
        <v>1.0230942047412959</v>
      </c>
      <c r="R61" s="55">
        <f t="shared" si="70"/>
        <v>-30222.218376378227</v>
      </c>
      <c r="S61" s="56">
        <f t="shared" si="13"/>
        <v>28282</v>
      </c>
      <c r="T61" s="162"/>
      <c r="U61" s="163"/>
      <c r="V61" s="166"/>
      <c r="W61" s="163"/>
      <c r="X61" s="167"/>
    </row>
    <row r="62" spans="2:24" x14ac:dyDescent="0.25">
      <c r="B62" s="9">
        <v>58</v>
      </c>
      <c r="C62" s="22">
        <v>43943</v>
      </c>
      <c r="D62" s="9">
        <f t="shared" si="54"/>
        <v>86217</v>
      </c>
      <c r="E62" s="2">
        <f t="shared" si="55"/>
        <v>118949</v>
      </c>
      <c r="F62" s="63">
        <f t="shared" si="56"/>
        <v>6740.5612684307434</v>
      </c>
      <c r="G62" s="28">
        <f t="shared" si="0"/>
        <v>1.8304941639981115E-3</v>
      </c>
      <c r="H62" s="81">
        <f t="shared" si="8"/>
        <v>1</v>
      </c>
      <c r="I62" s="9">
        <f t="shared" si="48"/>
        <v>-74359</v>
      </c>
      <c r="J62" s="2">
        <f t="shared" si="49"/>
        <v>24702</v>
      </c>
      <c r="K62" s="48">
        <f t="shared" si="50"/>
        <v>118949</v>
      </c>
      <c r="L62" s="88">
        <f t="shared" si="31"/>
        <v>-8165</v>
      </c>
      <c r="M62" s="2">
        <f t="shared" si="32"/>
        <v>-3580</v>
      </c>
      <c r="N62" s="48">
        <f t="shared" si="33"/>
        <v>7067</v>
      </c>
      <c r="P62" s="53">
        <f t="shared" si="68"/>
        <v>1.6088132243464963E-6</v>
      </c>
      <c r="Q62" s="52">
        <f t="shared" si="69"/>
        <v>1.0421665214705211</v>
      </c>
      <c r="R62" s="52">
        <f t="shared" si="70"/>
        <v>-26725.807645573415</v>
      </c>
      <c r="S62" s="16">
        <f t="shared" si="13"/>
        <v>24702</v>
      </c>
      <c r="T62" s="164"/>
      <c r="U62" s="165"/>
      <c r="V62" s="112"/>
      <c r="W62" s="165"/>
      <c r="X62" s="108"/>
    </row>
    <row r="63" spans="2:24" x14ac:dyDescent="0.25">
      <c r="B63" s="11">
        <v>59</v>
      </c>
      <c r="C63" s="21">
        <v>43944</v>
      </c>
      <c r="D63" s="11">
        <f t="shared" si="54"/>
        <v>86217</v>
      </c>
      <c r="E63" s="4">
        <f t="shared" si="55"/>
        <v>126351</v>
      </c>
      <c r="F63" s="64">
        <f t="shared" si="56"/>
        <v>6740.5612684307434</v>
      </c>
      <c r="G63" s="27">
        <f t="shared" si="0"/>
        <v>1.8304941639981115E-3</v>
      </c>
      <c r="H63" s="80">
        <f t="shared" si="8"/>
        <v>1</v>
      </c>
      <c r="I63" s="11">
        <f t="shared" si="48"/>
        <v>-83335</v>
      </c>
      <c r="J63" s="4">
        <f t="shared" si="49"/>
        <v>21287</v>
      </c>
      <c r="K63" s="51">
        <f t="shared" si="50"/>
        <v>126351</v>
      </c>
      <c r="L63" s="87">
        <f t="shared" si="31"/>
        <v>-8976</v>
      </c>
      <c r="M63" s="4">
        <f t="shared" si="32"/>
        <v>-3415</v>
      </c>
      <c r="N63" s="51">
        <f t="shared" si="33"/>
        <v>7402</v>
      </c>
      <c r="P63" s="54">
        <f t="shared" si="68"/>
        <v>1.6088132243464963E-6</v>
      </c>
      <c r="Q63" s="55">
        <f t="shared" si="69"/>
        <v>1.0622761111956402</v>
      </c>
      <c r="R63" s="55">
        <f t="shared" si="70"/>
        <v>-23342.794019551464</v>
      </c>
      <c r="S63" s="56">
        <f t="shared" si="13"/>
        <v>21287</v>
      </c>
      <c r="T63" s="162"/>
      <c r="U63" s="163"/>
      <c r="V63" s="166"/>
      <c r="W63" s="163"/>
      <c r="X63" s="167"/>
    </row>
    <row r="64" spans="2:24" x14ac:dyDescent="0.25">
      <c r="B64" s="9">
        <v>60</v>
      </c>
      <c r="C64" s="22">
        <v>43945</v>
      </c>
      <c r="D64" s="9">
        <f t="shared" si="54"/>
        <v>86217</v>
      </c>
      <c r="E64" s="2">
        <f t="shared" si="55"/>
        <v>134112</v>
      </c>
      <c r="F64" s="63">
        <f t="shared" si="56"/>
        <v>6740.5612684307434</v>
      </c>
      <c r="G64" s="28">
        <f t="shared" si="0"/>
        <v>1.8304941639981115E-3</v>
      </c>
      <c r="H64" s="81">
        <f t="shared" si="8"/>
        <v>1</v>
      </c>
      <c r="I64" s="9">
        <f t="shared" si="48"/>
        <v>-93200</v>
      </c>
      <c r="J64" s="2">
        <f t="shared" si="49"/>
        <v>18080</v>
      </c>
      <c r="K64" s="48">
        <f t="shared" si="50"/>
        <v>134112</v>
      </c>
      <c r="L64" s="88">
        <f t="shared" si="31"/>
        <v>-9865</v>
      </c>
      <c r="M64" s="2">
        <f t="shared" si="32"/>
        <v>-3207</v>
      </c>
      <c r="N64" s="48">
        <f t="shared" si="33"/>
        <v>7761</v>
      </c>
      <c r="P64" s="53">
        <f t="shared" si="68"/>
        <v>1.6088132243464963E-6</v>
      </c>
      <c r="Q64" s="52">
        <f t="shared" si="69"/>
        <v>1.0834830529961215</v>
      </c>
      <c r="R64" s="52">
        <f t="shared" si="70"/>
        <v>-20115.701412605944</v>
      </c>
      <c r="S64" s="16">
        <f t="shared" si="13"/>
        <v>18080</v>
      </c>
      <c r="T64" s="164"/>
      <c r="U64" s="165"/>
      <c r="V64" s="112"/>
      <c r="W64" s="165"/>
      <c r="X64" s="108"/>
    </row>
    <row r="65" spans="2:24" x14ac:dyDescent="0.25">
      <c r="B65" s="11">
        <v>61</v>
      </c>
      <c r="C65" s="21">
        <v>43946</v>
      </c>
      <c r="D65" s="11">
        <f t="shared" si="54"/>
        <v>86217</v>
      </c>
      <c r="E65" s="4">
        <f t="shared" si="55"/>
        <v>142259</v>
      </c>
      <c r="F65" s="64">
        <f t="shared" si="56"/>
        <v>6740.5612684307434</v>
      </c>
      <c r="G65" s="27">
        <f t="shared" si="0"/>
        <v>1.8304941639981115E-3</v>
      </c>
      <c r="H65" s="80">
        <f t="shared" si="8"/>
        <v>1</v>
      </c>
      <c r="I65" s="11">
        <f t="shared" si="48"/>
        <v>-104032</v>
      </c>
      <c r="J65" s="4">
        <f t="shared" si="49"/>
        <v>15117</v>
      </c>
      <c r="K65" s="51">
        <f t="shared" si="50"/>
        <v>142259</v>
      </c>
      <c r="L65" s="87">
        <f t="shared" si="31"/>
        <v>-10832</v>
      </c>
      <c r="M65" s="4">
        <f t="shared" si="32"/>
        <v>-2963</v>
      </c>
      <c r="N65" s="51">
        <f t="shared" si="33"/>
        <v>8147</v>
      </c>
      <c r="P65" s="54">
        <f t="shared" si="68"/>
        <v>1.6088132243464963E-6</v>
      </c>
      <c r="Q65" s="55">
        <f t="shared" si="69"/>
        <v>1.1058477506500239</v>
      </c>
      <c r="R65" s="55">
        <f t="shared" si="70"/>
        <v>-17085.163787284047</v>
      </c>
      <c r="S65" s="56">
        <f t="shared" si="13"/>
        <v>15117</v>
      </c>
      <c r="T65" s="162"/>
      <c r="U65" s="163"/>
      <c r="V65" s="166"/>
      <c r="W65" s="163"/>
      <c r="X65" s="167"/>
    </row>
    <row r="66" spans="2:24" x14ac:dyDescent="0.25">
      <c r="B66" s="9">
        <v>62</v>
      </c>
      <c r="C66" s="22">
        <v>43947</v>
      </c>
      <c r="D66" s="9">
        <f t="shared" si="54"/>
        <v>86217</v>
      </c>
      <c r="E66" s="2">
        <f t="shared" si="55"/>
        <v>150820</v>
      </c>
      <c r="F66" s="63">
        <f t="shared" si="56"/>
        <v>6740.5612684307434</v>
      </c>
      <c r="G66" s="28">
        <f t="shared" si="0"/>
        <v>1.8304941639981115E-3</v>
      </c>
      <c r="H66" s="81">
        <f t="shared" si="8"/>
        <v>1</v>
      </c>
      <c r="I66" s="9">
        <f t="shared" si="48"/>
        <v>-115903</v>
      </c>
      <c r="J66" s="2">
        <f t="shared" si="49"/>
        <v>12428</v>
      </c>
      <c r="K66" s="48">
        <f t="shared" si="50"/>
        <v>150820</v>
      </c>
      <c r="L66" s="88">
        <f t="shared" si="31"/>
        <v>-11871</v>
      </c>
      <c r="M66" s="2">
        <f t="shared" si="32"/>
        <v>-2689</v>
      </c>
      <c r="N66" s="48">
        <f t="shared" si="33"/>
        <v>8561</v>
      </c>
      <c r="P66" s="53">
        <f t="shared" si="68"/>
        <v>1.6088132243464963E-6</v>
      </c>
      <c r="Q66" s="52">
        <f t="shared" si="69"/>
        <v>1.1294423964622868</v>
      </c>
      <c r="R66" s="52">
        <f t="shared" si="70"/>
        <v>-14285.200275020627</v>
      </c>
      <c r="S66" s="16">
        <f t="shared" si="13"/>
        <v>12428</v>
      </c>
      <c r="T66" s="164"/>
      <c r="U66" s="165"/>
      <c r="V66" s="112"/>
      <c r="W66" s="165"/>
      <c r="X66" s="108"/>
    </row>
    <row r="67" spans="2:24" x14ac:dyDescent="0.25">
      <c r="B67" s="11">
        <v>63</v>
      </c>
      <c r="C67" s="21">
        <v>43948</v>
      </c>
      <c r="D67" s="11">
        <f t="shared" si="54"/>
        <v>86217</v>
      </c>
      <c r="E67" s="4">
        <f t="shared" si="55"/>
        <v>159826</v>
      </c>
      <c r="F67" s="64">
        <f t="shared" si="56"/>
        <v>6740.5612684307434</v>
      </c>
      <c r="G67" s="27">
        <f t="shared" si="0"/>
        <v>1.8304941639981115E-3</v>
      </c>
      <c r="H67" s="80">
        <f t="shared" si="8"/>
        <v>1</v>
      </c>
      <c r="I67" s="11">
        <f t="shared" si="48"/>
        <v>-128882</v>
      </c>
      <c r="J67" s="4">
        <f t="shared" si="49"/>
        <v>10033</v>
      </c>
      <c r="K67" s="51">
        <f t="shared" si="50"/>
        <v>159826</v>
      </c>
      <c r="L67" s="87">
        <f t="shared" si="31"/>
        <v>-12979</v>
      </c>
      <c r="M67" s="4">
        <f t="shared" si="32"/>
        <v>-2395</v>
      </c>
      <c r="N67" s="51">
        <f t="shared" si="33"/>
        <v>9006</v>
      </c>
      <c r="P67" s="54">
        <f t="shared" si="68"/>
        <v>1.6088132243464963E-6</v>
      </c>
      <c r="Q67" s="55">
        <f t="shared" si="69"/>
        <v>1.1543393450871451</v>
      </c>
      <c r="R67" s="55">
        <f t="shared" si="70"/>
        <v>-11744.1601520114</v>
      </c>
      <c r="S67" s="56">
        <f t="shared" si="13"/>
        <v>10033</v>
      </c>
      <c r="T67" s="162"/>
      <c r="U67" s="163"/>
      <c r="V67" s="166"/>
      <c r="W67" s="163"/>
      <c r="X67" s="167"/>
    </row>
    <row r="68" spans="2:24" x14ac:dyDescent="0.25">
      <c r="B68" s="9">
        <v>64</v>
      </c>
      <c r="C68" s="22">
        <v>43949</v>
      </c>
      <c r="D68" s="9">
        <f t="shared" si="54"/>
        <v>86217</v>
      </c>
      <c r="E68" s="2">
        <f t="shared" si="55"/>
        <v>169310</v>
      </c>
      <c r="F68" s="63">
        <f t="shared" si="56"/>
        <v>6740.5612684307434</v>
      </c>
      <c r="G68" s="28">
        <f t="shared" ref="G68:G131" si="71">D68/U$3</f>
        <v>1.8304941639981115E-3</v>
      </c>
      <c r="H68" s="81">
        <f t="shared" si="8"/>
        <v>1</v>
      </c>
      <c r="I68" s="9">
        <f t="shared" si="48"/>
        <v>-143030</v>
      </c>
      <c r="J68" s="2">
        <f t="shared" si="49"/>
        <v>7944</v>
      </c>
      <c r="K68" s="48">
        <f t="shared" si="50"/>
        <v>169310</v>
      </c>
      <c r="L68" s="88">
        <f t="shared" si="31"/>
        <v>-14148</v>
      </c>
      <c r="M68" s="2">
        <f t="shared" si="32"/>
        <v>-2089</v>
      </c>
      <c r="N68" s="48">
        <f t="shared" si="33"/>
        <v>9484</v>
      </c>
      <c r="P68" s="53">
        <f t="shared" si="68"/>
        <v>1.6088132243464963E-6</v>
      </c>
      <c r="Q68" s="52">
        <f t="shared" si="69"/>
        <v>1.1806227397057127</v>
      </c>
      <c r="R68" s="52">
        <f t="shared" si="70"/>
        <v>-9480.9429357201789</v>
      </c>
      <c r="S68" s="16">
        <f t="shared" si="13"/>
        <v>7944</v>
      </c>
      <c r="T68" s="164"/>
      <c r="U68" s="165"/>
      <c r="V68" s="112"/>
      <c r="W68" s="165"/>
      <c r="X68" s="108"/>
    </row>
    <row r="69" spans="2:24" x14ac:dyDescent="0.25">
      <c r="B69" s="11">
        <v>65</v>
      </c>
      <c r="C69" s="21">
        <v>43950</v>
      </c>
      <c r="D69" s="11">
        <f t="shared" si="54"/>
        <v>86217</v>
      </c>
      <c r="E69" s="4">
        <f t="shared" si="55"/>
        <v>179306</v>
      </c>
      <c r="F69" s="64">
        <f t="shared" si="56"/>
        <v>6740.5612684307434</v>
      </c>
      <c r="G69" s="27">
        <f t="shared" si="71"/>
        <v>1.8304941639981115E-3</v>
      </c>
      <c r="H69" s="80">
        <f t="shared" ref="H69:H132" si="72">D69/D68</f>
        <v>1</v>
      </c>
      <c r="I69" s="11">
        <f t="shared" ref="I69:I100" si="73">INT((S$17*K69+I68)/(1+R$17*J69))</f>
        <v>-158402</v>
      </c>
      <c r="J69" s="4">
        <f t="shared" si="49"/>
        <v>6161</v>
      </c>
      <c r="K69" s="51">
        <f t="shared" ref="K69:K100" si="74">INT((Q$17*J69+K68)/(1+P$17+S$17))</f>
        <v>179306</v>
      </c>
      <c r="L69" s="87">
        <f t="shared" si="31"/>
        <v>-15372</v>
      </c>
      <c r="M69" s="4">
        <f t="shared" si="32"/>
        <v>-1783</v>
      </c>
      <c r="N69" s="51">
        <f t="shared" si="33"/>
        <v>9996</v>
      </c>
      <c r="P69" s="54">
        <f t="shared" si="68"/>
        <v>1.6088132243464963E-6</v>
      </c>
      <c r="Q69" s="55">
        <f t="shared" si="69"/>
        <v>1.2083770481976961</v>
      </c>
      <c r="R69" s="55">
        <f t="shared" si="70"/>
        <v>-7506.8883366252467</v>
      </c>
      <c r="S69" s="56">
        <f t="shared" si="13"/>
        <v>6161</v>
      </c>
      <c r="T69" s="162"/>
      <c r="U69" s="163"/>
      <c r="V69" s="166"/>
      <c r="W69" s="163"/>
      <c r="X69" s="167"/>
    </row>
    <row r="70" spans="2:24" x14ac:dyDescent="0.25">
      <c r="B70" s="9">
        <v>66</v>
      </c>
      <c r="C70" s="22">
        <v>43951</v>
      </c>
      <c r="D70" s="9">
        <f t="shared" si="54"/>
        <v>86217</v>
      </c>
      <c r="E70" s="2">
        <f t="shared" si="55"/>
        <v>189851</v>
      </c>
      <c r="F70" s="63">
        <f t="shared" si="56"/>
        <v>6740.5612684307434</v>
      </c>
      <c r="G70" s="28">
        <f t="shared" si="71"/>
        <v>1.8304941639981115E-3</v>
      </c>
      <c r="H70" s="81">
        <f t="shared" si="72"/>
        <v>1</v>
      </c>
      <c r="I70" s="9">
        <f t="shared" si="73"/>
        <v>-175045</v>
      </c>
      <c r="J70" s="2">
        <f t="shared" si="49"/>
        <v>4675</v>
      </c>
      <c r="K70" s="48">
        <f t="shared" si="74"/>
        <v>189851</v>
      </c>
      <c r="L70" s="88">
        <f t="shared" si="31"/>
        <v>-16643</v>
      </c>
      <c r="M70" s="2">
        <f t="shared" si="32"/>
        <v>-1486</v>
      </c>
      <c r="N70" s="48">
        <f t="shared" si="33"/>
        <v>10545</v>
      </c>
      <c r="P70" s="53">
        <f t="shared" si="68"/>
        <v>1.6088132243464963E-6</v>
      </c>
      <c r="Q70" s="52">
        <f t="shared" si="69"/>
        <v>1.2376965877740895</v>
      </c>
      <c r="R70" s="52">
        <f t="shared" si="70"/>
        <v>-5821.9963547266043</v>
      </c>
      <c r="S70" s="16">
        <f t="shared" si="13"/>
        <v>4675</v>
      </c>
      <c r="T70" s="164"/>
      <c r="U70" s="165"/>
      <c r="V70" s="112"/>
      <c r="W70" s="165"/>
      <c r="X70" s="108"/>
    </row>
    <row r="71" spans="2:24" x14ac:dyDescent="0.25">
      <c r="B71" s="11">
        <v>67</v>
      </c>
      <c r="C71" s="21">
        <v>43952</v>
      </c>
      <c r="D71" s="11">
        <f t="shared" si="54"/>
        <v>86217</v>
      </c>
      <c r="E71" s="4">
        <f t="shared" si="55"/>
        <v>200983</v>
      </c>
      <c r="F71" s="64">
        <f t="shared" si="56"/>
        <v>6740.5612684307434</v>
      </c>
      <c r="G71" s="27">
        <f t="shared" si="71"/>
        <v>1.8304941639981115E-3</v>
      </c>
      <c r="H71" s="80">
        <f t="shared" si="72"/>
        <v>1</v>
      </c>
      <c r="I71" s="11">
        <f t="shared" si="73"/>
        <v>-193001</v>
      </c>
      <c r="J71" s="4">
        <f t="shared" si="49"/>
        <v>3466</v>
      </c>
      <c r="K71" s="51">
        <f t="shared" si="74"/>
        <v>200983</v>
      </c>
      <c r="L71" s="87">
        <f t="shared" si="31"/>
        <v>-17956</v>
      </c>
      <c r="M71" s="4">
        <f t="shared" si="32"/>
        <v>-1209</v>
      </c>
      <c r="N71" s="51">
        <f t="shared" si="33"/>
        <v>11132</v>
      </c>
      <c r="P71" s="54">
        <f t="shared" si="68"/>
        <v>1.6088132243464963E-6</v>
      </c>
      <c r="Q71" s="55">
        <f t="shared" si="69"/>
        <v>1.2686777771907747</v>
      </c>
      <c r="R71" s="55">
        <f t="shared" si="70"/>
        <v>-4417.7622071655369</v>
      </c>
      <c r="S71" s="56">
        <f t="shared" si="13"/>
        <v>3466</v>
      </c>
      <c r="T71" s="162"/>
      <c r="U71" s="163"/>
      <c r="V71" s="166"/>
      <c r="W71" s="163"/>
      <c r="X71" s="167"/>
    </row>
    <row r="72" spans="2:24" x14ac:dyDescent="0.25">
      <c r="B72" s="9">
        <v>68</v>
      </c>
      <c r="C72" s="22">
        <v>43953</v>
      </c>
      <c r="D72" s="9">
        <f t="shared" si="54"/>
        <v>86217</v>
      </c>
      <c r="E72" s="2">
        <f t="shared" si="55"/>
        <v>212741</v>
      </c>
      <c r="F72" s="63">
        <f t="shared" si="56"/>
        <v>6740.5612684307434</v>
      </c>
      <c r="G72" s="28">
        <f t="shared" si="71"/>
        <v>1.8304941639981115E-3</v>
      </c>
      <c r="H72" s="81">
        <f t="shared" si="72"/>
        <v>1</v>
      </c>
      <c r="I72" s="9">
        <f t="shared" si="73"/>
        <v>-212307</v>
      </c>
      <c r="J72" s="2">
        <f t="shared" si="49"/>
        <v>2508</v>
      </c>
      <c r="K72" s="48">
        <f t="shared" si="74"/>
        <v>212741</v>
      </c>
      <c r="L72" s="88">
        <f t="shared" si="31"/>
        <v>-19306</v>
      </c>
      <c r="M72" s="2">
        <f t="shared" si="32"/>
        <v>-958</v>
      </c>
      <c r="N72" s="48">
        <f t="shared" si="33"/>
        <v>11758</v>
      </c>
      <c r="P72" s="53">
        <f t="shared" si="68"/>
        <v>1.6088132243464963E-6</v>
      </c>
      <c r="Q72" s="52">
        <f t="shared" si="69"/>
        <v>1.3014268845349215</v>
      </c>
      <c r="R72" s="52">
        <f t="shared" si="70"/>
        <v>-3275.286376478236</v>
      </c>
      <c r="S72" s="16">
        <f t="shared" si="13"/>
        <v>2508</v>
      </c>
      <c r="T72" s="164"/>
      <c r="U72" s="165"/>
      <c r="V72" s="112"/>
      <c r="W72" s="165"/>
      <c r="X72" s="108"/>
    </row>
    <row r="73" spans="2:24" x14ac:dyDescent="0.25">
      <c r="B73" s="11">
        <v>69</v>
      </c>
      <c r="C73" s="21">
        <v>43954</v>
      </c>
      <c r="D73" s="11">
        <f t="shared" si="54"/>
        <v>86217</v>
      </c>
      <c r="E73" s="4">
        <f t="shared" si="55"/>
        <v>225168</v>
      </c>
      <c r="F73" s="64">
        <f t="shared" si="56"/>
        <v>6740.5612684307434</v>
      </c>
      <c r="G73" s="27">
        <f t="shared" si="71"/>
        <v>1.8304941639981115E-3</v>
      </c>
      <c r="H73" s="80">
        <f t="shared" si="72"/>
        <v>1</v>
      </c>
      <c r="I73" s="11">
        <f t="shared" si="73"/>
        <v>-232999</v>
      </c>
      <c r="J73" s="4">
        <f t="shared" si="49"/>
        <v>1770</v>
      </c>
      <c r="K73" s="51">
        <f t="shared" si="74"/>
        <v>225168</v>
      </c>
      <c r="L73" s="87">
        <f t="shared" si="31"/>
        <v>-20692</v>
      </c>
      <c r="M73" s="4">
        <f t="shared" si="32"/>
        <v>-738</v>
      </c>
      <c r="N73" s="51">
        <f t="shared" si="33"/>
        <v>12427</v>
      </c>
      <c r="P73" s="54">
        <f t="shared" si="68"/>
        <v>1.6088132243464963E-6</v>
      </c>
      <c r="Q73" s="55">
        <f t="shared" si="69"/>
        <v>1.3360519547399949</v>
      </c>
      <c r="R73" s="55">
        <f t="shared" si="70"/>
        <v>-2369.9994899617473</v>
      </c>
      <c r="S73" s="56">
        <f t="shared" si="13"/>
        <v>1770</v>
      </c>
      <c r="T73" s="162"/>
      <c r="U73" s="163"/>
      <c r="V73" s="166"/>
      <c r="W73" s="163"/>
      <c r="X73" s="167"/>
    </row>
    <row r="74" spans="2:24" x14ac:dyDescent="0.25">
      <c r="B74" s="9">
        <v>70</v>
      </c>
      <c r="C74" s="22">
        <v>43955</v>
      </c>
      <c r="D74" s="9">
        <f t="shared" si="54"/>
        <v>86217</v>
      </c>
      <c r="E74" s="2">
        <f t="shared" si="55"/>
        <v>238306</v>
      </c>
      <c r="F74" s="63">
        <f t="shared" si="56"/>
        <v>6740.5612684307434</v>
      </c>
      <c r="G74" s="28">
        <f t="shared" si="71"/>
        <v>1.8304941639981115E-3</v>
      </c>
      <c r="H74" s="81">
        <f t="shared" si="72"/>
        <v>1</v>
      </c>
      <c r="I74" s="9">
        <f t="shared" si="73"/>
        <v>-255114</v>
      </c>
      <c r="J74" s="2">
        <f t="shared" si="49"/>
        <v>1216</v>
      </c>
      <c r="K74" s="48">
        <f t="shared" si="74"/>
        <v>238306</v>
      </c>
      <c r="L74" s="88">
        <f t="shared" si="31"/>
        <v>-22115</v>
      </c>
      <c r="M74" s="2">
        <f t="shared" si="32"/>
        <v>-554</v>
      </c>
      <c r="N74" s="48">
        <f t="shared" si="33"/>
        <v>13138</v>
      </c>
      <c r="P74" s="53">
        <f t="shared" si="68"/>
        <v>1.6088132243464963E-6</v>
      </c>
      <c r="Q74" s="52">
        <f t="shared" si="69"/>
        <v>1.3726681401246386</v>
      </c>
      <c r="R74" s="52">
        <f t="shared" si="70"/>
        <v>-1672.6072955471659</v>
      </c>
      <c r="S74" s="16">
        <f t="shared" si="13"/>
        <v>1216</v>
      </c>
      <c r="T74" s="164"/>
      <c r="U74" s="165"/>
      <c r="V74" s="112"/>
      <c r="W74" s="165"/>
      <c r="X74" s="108"/>
    </row>
    <row r="75" spans="2:24" x14ac:dyDescent="0.25">
      <c r="B75" s="11">
        <v>71</v>
      </c>
      <c r="C75" s="21">
        <v>43956</v>
      </c>
      <c r="D75" s="11">
        <f t="shared" si="54"/>
        <v>86217</v>
      </c>
      <c r="E75" s="4">
        <f t="shared" si="55"/>
        <v>252200</v>
      </c>
      <c r="F75" s="64">
        <f t="shared" si="56"/>
        <v>6740.5612684307434</v>
      </c>
      <c r="G75" s="27">
        <f t="shared" si="71"/>
        <v>1.8304941639981115E-3</v>
      </c>
      <c r="H75" s="80">
        <f t="shared" si="72"/>
        <v>1</v>
      </c>
      <c r="I75" s="11">
        <f t="shared" si="73"/>
        <v>-278692</v>
      </c>
      <c r="J75" s="4">
        <f t="shared" si="49"/>
        <v>813</v>
      </c>
      <c r="K75" s="51">
        <f t="shared" si="74"/>
        <v>252200</v>
      </c>
      <c r="L75" s="87">
        <f t="shared" si="31"/>
        <v>-23578</v>
      </c>
      <c r="M75" s="4">
        <f t="shared" si="32"/>
        <v>-403</v>
      </c>
      <c r="N75" s="51">
        <f t="shared" si="33"/>
        <v>13894</v>
      </c>
      <c r="P75" s="54">
        <f t="shared" si="68"/>
        <v>1.6088132243464963E-6</v>
      </c>
      <c r="Q75" s="55">
        <f t="shared" si="69"/>
        <v>1.4114001176401931</v>
      </c>
      <c r="R75" s="55">
        <f t="shared" si="70"/>
        <v>-1149.090661799635</v>
      </c>
      <c r="S75" s="56">
        <f t="shared" si="13"/>
        <v>813</v>
      </c>
      <c r="T75" s="162"/>
      <c r="U75" s="163"/>
      <c r="V75" s="166"/>
      <c r="W75" s="163"/>
      <c r="X75" s="167"/>
    </row>
    <row r="76" spans="2:24" x14ac:dyDescent="0.25">
      <c r="B76" s="9">
        <v>72</v>
      </c>
      <c r="C76" s="22">
        <v>43957</v>
      </c>
      <c r="D76" s="9">
        <f t="shared" si="54"/>
        <v>86217</v>
      </c>
      <c r="E76" s="2">
        <f t="shared" si="55"/>
        <v>266896</v>
      </c>
      <c r="F76" s="63">
        <f t="shared" si="56"/>
        <v>6740.5612684307434</v>
      </c>
      <c r="G76" s="28">
        <f t="shared" si="71"/>
        <v>1.8304941639981115E-3</v>
      </c>
      <c r="H76" s="81">
        <f t="shared" si="72"/>
        <v>1</v>
      </c>
      <c r="I76" s="9">
        <f t="shared" si="73"/>
        <v>-303780</v>
      </c>
      <c r="J76" s="2">
        <f t="shared" si="49"/>
        <v>528</v>
      </c>
      <c r="K76" s="48">
        <f t="shared" si="74"/>
        <v>266896</v>
      </c>
      <c r="L76" s="88">
        <f t="shared" si="31"/>
        <v>-25088</v>
      </c>
      <c r="M76" s="2">
        <f t="shared" si="32"/>
        <v>-285</v>
      </c>
      <c r="N76" s="48">
        <f t="shared" si="33"/>
        <v>14696</v>
      </c>
      <c r="P76" s="53">
        <f t="shared" si="68"/>
        <v>1.6088132243464963E-6</v>
      </c>
      <c r="Q76" s="52">
        <f t="shared" si="69"/>
        <v>1.452373051285887</v>
      </c>
      <c r="R76" s="52">
        <f t="shared" si="70"/>
        <v>-768.26538490386781</v>
      </c>
      <c r="S76" s="16">
        <f t="shared" si="13"/>
        <v>528</v>
      </c>
      <c r="T76" s="164"/>
      <c r="U76" s="165"/>
      <c r="V76" s="112"/>
      <c r="W76" s="165"/>
      <c r="X76" s="108"/>
    </row>
    <row r="77" spans="2:24" x14ac:dyDescent="0.25">
      <c r="B77" s="11">
        <v>73</v>
      </c>
      <c r="C77" s="21">
        <v>43958</v>
      </c>
      <c r="D77" s="11">
        <f t="shared" si="54"/>
        <v>86217</v>
      </c>
      <c r="E77" s="4">
        <f t="shared" si="55"/>
        <v>282444</v>
      </c>
      <c r="F77" s="64">
        <f t="shared" si="56"/>
        <v>6740.5612684307434</v>
      </c>
      <c r="G77" s="27">
        <f t="shared" si="71"/>
        <v>1.8304941639981115E-3</v>
      </c>
      <c r="H77" s="80">
        <f t="shared" si="72"/>
        <v>1</v>
      </c>
      <c r="I77" s="11">
        <f t="shared" si="73"/>
        <v>-330432</v>
      </c>
      <c r="J77" s="4">
        <f t="shared" si="49"/>
        <v>333</v>
      </c>
      <c r="K77" s="51">
        <f t="shared" si="74"/>
        <v>282444</v>
      </c>
      <c r="L77" s="87">
        <f t="shared" si="31"/>
        <v>-26652</v>
      </c>
      <c r="M77" s="4">
        <f t="shared" si="32"/>
        <v>-195</v>
      </c>
      <c r="N77" s="51">
        <f t="shared" si="33"/>
        <v>15548</v>
      </c>
      <c r="P77" s="54">
        <f t="shared" si="68"/>
        <v>1.6088132243464963E-6</v>
      </c>
      <c r="Q77" s="55">
        <f t="shared" si="69"/>
        <v>1.4957235688892365</v>
      </c>
      <c r="R77" s="55">
        <f t="shared" si="70"/>
        <v>-498.94726104457834</v>
      </c>
      <c r="S77" s="56">
        <f t="shared" si="13"/>
        <v>333</v>
      </c>
      <c r="T77" s="162"/>
      <c r="U77" s="163"/>
      <c r="V77" s="166"/>
      <c r="W77" s="163"/>
      <c r="X77" s="167"/>
    </row>
    <row r="78" spans="2:24" x14ac:dyDescent="0.25">
      <c r="B78" s="9">
        <v>74</v>
      </c>
      <c r="C78" s="22">
        <v>43959</v>
      </c>
      <c r="D78" s="9">
        <f t="shared" si="54"/>
        <v>86217</v>
      </c>
      <c r="E78" s="2">
        <f t="shared" si="55"/>
        <v>298894</v>
      </c>
      <c r="F78" s="63">
        <f t="shared" si="56"/>
        <v>6740.5612684307434</v>
      </c>
      <c r="G78" s="28">
        <f t="shared" si="71"/>
        <v>1.8304941639981115E-3</v>
      </c>
      <c r="H78" s="81">
        <f t="shared" si="72"/>
        <v>1</v>
      </c>
      <c r="I78" s="9">
        <f t="shared" si="73"/>
        <v>-358710</v>
      </c>
      <c r="J78" s="2">
        <f t="shared" si="49"/>
        <v>204</v>
      </c>
      <c r="K78" s="48">
        <f t="shared" si="74"/>
        <v>298894</v>
      </c>
      <c r="L78" s="88">
        <f t="shared" si="31"/>
        <v>-28278</v>
      </c>
      <c r="M78" s="2">
        <f t="shared" si="32"/>
        <v>-129</v>
      </c>
      <c r="N78" s="48">
        <f t="shared" si="33"/>
        <v>16450</v>
      </c>
      <c r="P78" s="53">
        <f t="shared" si="68"/>
        <v>1.6088132243464963E-6</v>
      </c>
      <c r="Q78" s="52">
        <f t="shared" si="69"/>
        <v>1.5415921766689389</v>
      </c>
      <c r="R78" s="52">
        <f t="shared" si="70"/>
        <v>-314.67696577243294</v>
      </c>
      <c r="S78" s="16">
        <f t="shared" si="13"/>
        <v>204</v>
      </c>
      <c r="T78" s="164"/>
      <c r="U78" s="165"/>
      <c r="V78" s="112"/>
      <c r="W78" s="165"/>
      <c r="X78" s="108"/>
    </row>
    <row r="79" spans="2:24" x14ac:dyDescent="0.25">
      <c r="B79" s="11">
        <v>75</v>
      </c>
      <c r="C79" s="21">
        <v>43960</v>
      </c>
      <c r="D79" s="11">
        <f t="shared" si="54"/>
        <v>86217</v>
      </c>
      <c r="E79" s="4">
        <f t="shared" si="55"/>
        <v>316300</v>
      </c>
      <c r="F79" s="64">
        <f t="shared" si="56"/>
        <v>6740.5612684307434</v>
      </c>
      <c r="G79" s="27">
        <f t="shared" si="71"/>
        <v>1.8304941639981115E-3</v>
      </c>
      <c r="H79" s="80">
        <f t="shared" si="72"/>
        <v>1</v>
      </c>
      <c r="I79" s="11">
        <f t="shared" si="73"/>
        <v>-388686</v>
      </c>
      <c r="J79" s="4">
        <f t="shared" si="49"/>
        <v>121</v>
      </c>
      <c r="K79" s="51">
        <f t="shared" si="74"/>
        <v>316300</v>
      </c>
      <c r="L79" s="87">
        <f t="shared" si="31"/>
        <v>-29976</v>
      </c>
      <c r="M79" s="4">
        <f t="shared" si="32"/>
        <v>-83</v>
      </c>
      <c r="N79" s="51">
        <f t="shared" si="33"/>
        <v>17406</v>
      </c>
      <c r="P79" s="54">
        <f t="shared" si="68"/>
        <v>1.6088132243464963E-6</v>
      </c>
      <c r="Q79" s="55">
        <f t="shared" si="69"/>
        <v>1.5901258388316868</v>
      </c>
      <c r="R79" s="55">
        <f t="shared" si="70"/>
        <v>-192.77507813085981</v>
      </c>
      <c r="S79" s="56">
        <f t="shared" si="13"/>
        <v>121</v>
      </c>
      <c r="T79" s="162"/>
      <c r="U79" s="163"/>
      <c r="V79" s="166"/>
      <c r="W79" s="163"/>
      <c r="X79" s="167"/>
    </row>
    <row r="80" spans="2:24" x14ac:dyDescent="0.25">
      <c r="B80" s="9">
        <v>76</v>
      </c>
      <c r="C80" s="22">
        <v>43961</v>
      </c>
      <c r="D80" s="9">
        <f t="shared" si="54"/>
        <v>86217</v>
      </c>
      <c r="E80" s="2">
        <f t="shared" si="55"/>
        <v>334719</v>
      </c>
      <c r="F80" s="63">
        <f t="shared" si="56"/>
        <v>6740.5612684307434</v>
      </c>
      <c r="G80" s="28">
        <f t="shared" si="71"/>
        <v>1.8304941639981115E-3</v>
      </c>
      <c r="H80" s="81">
        <f t="shared" si="72"/>
        <v>1</v>
      </c>
      <c r="I80" s="9">
        <f t="shared" si="73"/>
        <v>-420443</v>
      </c>
      <c r="J80" s="2">
        <f t="shared" si="49"/>
        <v>69</v>
      </c>
      <c r="K80" s="48">
        <f t="shared" si="74"/>
        <v>334719</v>
      </c>
      <c r="L80" s="88">
        <f t="shared" si="31"/>
        <v>-31757</v>
      </c>
      <c r="M80" s="2">
        <f t="shared" si="32"/>
        <v>-52</v>
      </c>
      <c r="N80" s="48">
        <f t="shared" si="33"/>
        <v>18419</v>
      </c>
      <c r="P80" s="53">
        <f t="shared" si="68"/>
        <v>1.6088132243464963E-6</v>
      </c>
      <c r="Q80" s="52">
        <f t="shared" si="69"/>
        <v>1.6414818559633488</v>
      </c>
      <c r="R80" s="52">
        <f t="shared" si="70"/>
        <v>-114.34208065604921</v>
      </c>
      <c r="S80" s="16">
        <f t="shared" si="13"/>
        <v>69</v>
      </c>
      <c r="T80" s="164"/>
      <c r="U80" s="165"/>
      <c r="V80" s="112"/>
      <c r="W80" s="165"/>
      <c r="X80" s="108"/>
    </row>
    <row r="81" spans="2:24" x14ac:dyDescent="0.25">
      <c r="B81" s="11">
        <v>77</v>
      </c>
      <c r="C81" s="21">
        <v>43962</v>
      </c>
      <c r="D81" s="11">
        <f t="shared" si="54"/>
        <v>86217</v>
      </c>
      <c r="E81" s="4">
        <f t="shared" si="55"/>
        <v>354209</v>
      </c>
      <c r="F81" s="64">
        <f t="shared" si="56"/>
        <v>6740.5612684307434</v>
      </c>
      <c r="G81" s="27">
        <f t="shared" si="71"/>
        <v>1.8304941639981115E-3</v>
      </c>
      <c r="H81" s="80">
        <f t="shared" si="72"/>
        <v>1</v>
      </c>
      <c r="I81" s="11">
        <f t="shared" si="73"/>
        <v>-454072</v>
      </c>
      <c r="J81" s="4">
        <f t="shared" si="49"/>
        <v>38</v>
      </c>
      <c r="K81" s="51">
        <f t="shared" si="74"/>
        <v>354209</v>
      </c>
      <c r="L81" s="87">
        <f t="shared" si="31"/>
        <v>-33629</v>
      </c>
      <c r="M81" s="4">
        <f t="shared" si="32"/>
        <v>-31</v>
      </c>
      <c r="N81" s="51">
        <f t="shared" si="33"/>
        <v>19490</v>
      </c>
      <c r="P81" s="54">
        <f t="shared" si="68"/>
        <v>1.6088132243464963E-6</v>
      </c>
      <c r="Q81" s="55">
        <f t="shared" si="69"/>
        <v>1.6958277026796749</v>
      </c>
      <c r="R81" s="55">
        <f t="shared" si="70"/>
        <v>-65.203335250143752</v>
      </c>
      <c r="S81" s="56">
        <f t="shared" si="13"/>
        <v>38</v>
      </c>
      <c r="T81" s="162"/>
      <c r="U81" s="163"/>
      <c r="V81" s="166"/>
      <c r="W81" s="163"/>
      <c r="X81" s="167"/>
    </row>
    <row r="82" spans="2:24" x14ac:dyDescent="0.25">
      <c r="B82" s="9">
        <v>78</v>
      </c>
      <c r="C82" s="22">
        <v>43963</v>
      </c>
      <c r="D82" s="9">
        <f t="shared" si="54"/>
        <v>86217</v>
      </c>
      <c r="E82" s="2">
        <f t="shared" si="55"/>
        <v>374834</v>
      </c>
      <c r="F82" s="63">
        <f t="shared" si="56"/>
        <v>6740.5612684307434</v>
      </c>
      <c r="G82" s="28">
        <f t="shared" si="71"/>
        <v>1.8304941639981115E-3</v>
      </c>
      <c r="H82" s="81">
        <f t="shared" si="72"/>
        <v>1</v>
      </c>
      <c r="I82" s="9">
        <f t="shared" si="73"/>
        <v>-489674</v>
      </c>
      <c r="J82" s="2">
        <f t="shared" si="49"/>
        <v>20</v>
      </c>
      <c r="K82" s="48">
        <f t="shared" si="74"/>
        <v>374834</v>
      </c>
      <c r="L82" s="88">
        <f t="shared" si="31"/>
        <v>-35602</v>
      </c>
      <c r="M82" s="2">
        <f t="shared" si="32"/>
        <v>-18</v>
      </c>
      <c r="N82" s="48">
        <f t="shared" si="33"/>
        <v>20625</v>
      </c>
      <c r="P82" s="53">
        <f t="shared" si="68"/>
        <v>1.6088132243464963E-6</v>
      </c>
      <c r="Q82" s="52">
        <f t="shared" si="69"/>
        <v>1.7533358594367072</v>
      </c>
      <c r="R82" s="52">
        <f t="shared" si="70"/>
        <v>-35.909083181238593</v>
      </c>
      <c r="S82" s="16">
        <f t="shared" si="13"/>
        <v>20</v>
      </c>
      <c r="T82" s="164"/>
      <c r="U82" s="165"/>
      <c r="V82" s="112"/>
      <c r="W82" s="165"/>
      <c r="X82" s="108"/>
    </row>
    <row r="83" spans="2:24" x14ac:dyDescent="0.25">
      <c r="B83" s="11">
        <v>79</v>
      </c>
      <c r="C83" s="21">
        <v>43964</v>
      </c>
      <c r="D83" s="11">
        <f t="shared" si="54"/>
        <v>86217</v>
      </c>
      <c r="E83" s="4">
        <f t="shared" si="55"/>
        <v>396660</v>
      </c>
      <c r="F83" s="64">
        <f t="shared" si="56"/>
        <v>6740.5612684307434</v>
      </c>
      <c r="G83" s="27">
        <f t="shared" si="71"/>
        <v>1.8304941639981115E-3</v>
      </c>
      <c r="H83" s="80">
        <f t="shared" si="72"/>
        <v>1</v>
      </c>
      <c r="I83" s="11">
        <f t="shared" si="73"/>
        <v>-527358</v>
      </c>
      <c r="J83" s="4">
        <f t="shared" si="49"/>
        <v>10</v>
      </c>
      <c r="K83" s="51">
        <f t="shared" si="74"/>
        <v>396660</v>
      </c>
      <c r="L83" s="87">
        <f t="shared" si="31"/>
        <v>-37684</v>
      </c>
      <c r="M83" s="4">
        <f t="shared" si="32"/>
        <v>-10</v>
      </c>
      <c r="N83" s="51">
        <f t="shared" si="33"/>
        <v>21826</v>
      </c>
      <c r="P83" s="54">
        <f t="shared" si="68"/>
        <v>1.6088132243464963E-6</v>
      </c>
      <c r="Q83" s="55">
        <f t="shared" si="69"/>
        <v>1.8141926967622535</v>
      </c>
      <c r="R83" s="55">
        <f t="shared" si="70"/>
        <v>-18.899517463809786</v>
      </c>
      <c r="S83" s="56">
        <f t="shared" si="13"/>
        <v>10</v>
      </c>
      <c r="T83" s="162"/>
      <c r="U83" s="163"/>
      <c r="V83" s="166"/>
      <c r="W83" s="163"/>
      <c r="X83" s="167"/>
    </row>
    <row r="84" spans="2:24" x14ac:dyDescent="0.25">
      <c r="B84" s="9">
        <v>80</v>
      </c>
      <c r="C84" s="22">
        <v>43965</v>
      </c>
      <c r="D84" s="9">
        <f t="shared" si="54"/>
        <v>86217</v>
      </c>
      <c r="E84" s="2">
        <f t="shared" si="55"/>
        <v>419756</v>
      </c>
      <c r="F84" s="63">
        <f t="shared" si="56"/>
        <v>6740.5612684307434</v>
      </c>
      <c r="G84" s="28">
        <f t="shared" si="71"/>
        <v>1.8304941639981115E-3</v>
      </c>
      <c r="H84" s="81">
        <f t="shared" si="72"/>
        <v>1</v>
      </c>
      <c r="I84" s="9">
        <f t="shared" si="73"/>
        <v>-567241</v>
      </c>
      <c r="J84" s="2">
        <f t="shared" si="49"/>
        <v>5</v>
      </c>
      <c r="K84" s="48">
        <f t="shared" si="74"/>
        <v>419756</v>
      </c>
      <c r="L84" s="88">
        <f t="shared" si="31"/>
        <v>-39883</v>
      </c>
      <c r="M84" s="2">
        <f t="shared" si="32"/>
        <v>-5</v>
      </c>
      <c r="N84" s="48">
        <f t="shared" si="33"/>
        <v>23096</v>
      </c>
      <c r="P84" s="53">
        <f t="shared" si="68"/>
        <v>1.6088132243464963E-6</v>
      </c>
      <c r="Q84" s="52">
        <f t="shared" si="69"/>
        <v>1.8785929823677072</v>
      </c>
      <c r="R84" s="52">
        <f t="shared" si="70"/>
        <v>-9.4497587319048932</v>
      </c>
      <c r="S84" s="16">
        <f t="shared" si="13"/>
        <v>5</v>
      </c>
      <c r="T84" s="164"/>
      <c r="U84" s="165"/>
      <c r="V84" s="112"/>
      <c r="W84" s="165"/>
      <c r="X84" s="108"/>
    </row>
    <row r="85" spans="2:24" x14ac:dyDescent="0.25">
      <c r="B85" s="11">
        <v>81</v>
      </c>
      <c r="C85" s="21">
        <v>43966</v>
      </c>
      <c r="D85" s="11">
        <f t="shared" si="54"/>
        <v>86217</v>
      </c>
      <c r="E85" s="4">
        <f t="shared" si="55"/>
        <v>444197</v>
      </c>
      <c r="F85" s="64">
        <f t="shared" si="56"/>
        <v>6740.5612684307434</v>
      </c>
      <c r="G85" s="27">
        <f t="shared" si="71"/>
        <v>1.8304941639981115E-3</v>
      </c>
      <c r="H85" s="80">
        <f t="shared" si="72"/>
        <v>1</v>
      </c>
      <c r="I85" s="11">
        <f t="shared" si="73"/>
        <v>-609449</v>
      </c>
      <c r="J85" s="4">
        <f t="shared" si="49"/>
        <v>2</v>
      </c>
      <c r="K85" s="51">
        <f t="shared" si="74"/>
        <v>444197</v>
      </c>
      <c r="L85" s="87">
        <f t="shared" si="31"/>
        <v>-42208</v>
      </c>
      <c r="M85" s="4">
        <f t="shared" si="32"/>
        <v>-3</v>
      </c>
      <c r="N85" s="51">
        <f t="shared" si="33"/>
        <v>24441</v>
      </c>
      <c r="P85" s="54">
        <f t="shared" si="68"/>
        <v>1.6088132243464963E-6</v>
      </c>
      <c r="Q85" s="55">
        <f t="shared" si="69"/>
        <v>1.9467416579943433</v>
      </c>
      <c r="R85" s="55">
        <f t="shared" si="70"/>
        <v>-4.7248793659524466</v>
      </c>
      <c r="S85" s="56">
        <f t="shared" si="13"/>
        <v>2</v>
      </c>
      <c r="T85" s="162"/>
      <c r="U85" s="163"/>
      <c r="V85" s="166"/>
      <c r="W85" s="163"/>
      <c r="X85" s="167"/>
    </row>
    <row r="86" spans="2:24" x14ac:dyDescent="0.25">
      <c r="B86" s="9">
        <v>82</v>
      </c>
      <c r="C86" s="22">
        <v>43967</v>
      </c>
      <c r="D86" s="9">
        <f t="shared" si="54"/>
        <v>86217</v>
      </c>
      <c r="E86" s="2">
        <f t="shared" si="55"/>
        <v>470061</v>
      </c>
      <c r="F86" s="63">
        <f t="shared" si="56"/>
        <v>6740.5612684307434</v>
      </c>
      <c r="G86" s="28">
        <f t="shared" si="71"/>
        <v>1.8304941639981115E-3</v>
      </c>
      <c r="H86" s="81">
        <f t="shared" si="72"/>
        <v>1</v>
      </c>
      <c r="I86" s="9">
        <f t="shared" si="73"/>
        <v>-654117</v>
      </c>
      <c r="J86" s="2">
        <f t="shared" si="49"/>
        <v>0</v>
      </c>
      <c r="K86" s="48">
        <f t="shared" si="74"/>
        <v>470061</v>
      </c>
      <c r="L86" s="88">
        <f t="shared" si="31"/>
        <v>-44668</v>
      </c>
      <c r="M86" s="2">
        <f t="shared" si="32"/>
        <v>-2</v>
      </c>
      <c r="N86" s="48">
        <f t="shared" si="33"/>
        <v>25864</v>
      </c>
      <c r="P86" s="53">
        <f t="shared" si="68"/>
        <v>1.6088132243464963E-6</v>
      </c>
      <c r="Q86" s="52">
        <f t="shared" si="69"/>
        <v>2.0188591699521998</v>
      </c>
      <c r="R86" s="52">
        <f t="shared" si="70"/>
        <v>-1.8899517463809785</v>
      </c>
      <c r="S86" s="16">
        <f t="shared" si="13"/>
        <v>0</v>
      </c>
      <c r="T86" s="164"/>
      <c r="U86" s="165"/>
      <c r="V86" s="112"/>
      <c r="W86" s="165"/>
      <c r="X86" s="108"/>
    </row>
    <row r="87" spans="2:24" x14ac:dyDescent="0.25">
      <c r="B87" s="11">
        <v>83</v>
      </c>
      <c r="C87" s="21">
        <v>43968</v>
      </c>
      <c r="D87" s="11">
        <f t="shared" si="54"/>
        <v>86217</v>
      </c>
      <c r="E87" s="4">
        <f t="shared" si="55"/>
        <v>497431</v>
      </c>
      <c r="F87" s="64">
        <f t="shared" si="56"/>
        <v>6740.5612684307434</v>
      </c>
      <c r="G87" s="27">
        <f t="shared" si="71"/>
        <v>1.8304941639981115E-3</v>
      </c>
      <c r="H87" s="80">
        <f t="shared" si="72"/>
        <v>1</v>
      </c>
      <c r="I87" s="11">
        <f t="shared" si="73"/>
        <v>-701385</v>
      </c>
      <c r="J87" s="4">
        <f t="shared" si="49"/>
        <v>0</v>
      </c>
      <c r="K87" s="51">
        <f t="shared" si="74"/>
        <v>497431</v>
      </c>
      <c r="L87" s="87">
        <f t="shared" si="31"/>
        <v>-47268</v>
      </c>
      <c r="M87" s="4">
        <f t="shared" si="32"/>
        <v>0</v>
      </c>
      <c r="N87" s="51">
        <f t="shared" si="33"/>
        <v>27370</v>
      </c>
      <c r="P87" s="54">
        <f t="shared" ref="P87:P118" si="75">R$17*((1+P$17-Q$17)*(1+P$17+S$17)-Q$17)</f>
        <v>1.6088132243464963E-6</v>
      </c>
      <c r="Q87" s="55">
        <f t="shared" ref="Q87:Q118" si="76">(1+P$17-Q$17)*(1+P$17+S$17)-R$17*((S$17*K86)+((I86+J86)*(1+P$17+S$17)))</f>
        <v>2.0951777530781954</v>
      </c>
      <c r="R87" s="55">
        <f t="shared" ref="R87:R118" si="77">-J86*(1+P$17+S$17)</f>
        <v>0</v>
      </c>
      <c r="S87" s="56">
        <f t="shared" ref="S87:S150" si="78">INT((-Q87+SQRT((Q87^2)-(4*P87*R87)))/(2*P87))</f>
        <v>0</v>
      </c>
      <c r="T87" s="162"/>
      <c r="U87" s="163"/>
      <c r="V87" s="166"/>
      <c r="W87" s="163"/>
      <c r="X87" s="167"/>
    </row>
    <row r="88" spans="2:24" x14ac:dyDescent="0.25">
      <c r="B88" s="9">
        <v>84</v>
      </c>
      <c r="C88" s="22">
        <v>43969</v>
      </c>
      <c r="D88" s="9">
        <f t="shared" si="54"/>
        <v>86217</v>
      </c>
      <c r="E88" s="2">
        <f t="shared" si="55"/>
        <v>526395</v>
      </c>
      <c r="F88" s="63">
        <f t="shared" si="56"/>
        <v>6740.5612684307434</v>
      </c>
      <c r="G88" s="28">
        <f t="shared" si="71"/>
        <v>1.8304941639981115E-3</v>
      </c>
      <c r="H88" s="81">
        <f t="shared" si="72"/>
        <v>1</v>
      </c>
      <c r="I88" s="9">
        <f t="shared" si="73"/>
        <v>-751406</v>
      </c>
      <c r="J88" s="2">
        <f t="shared" si="49"/>
        <v>0</v>
      </c>
      <c r="K88" s="48">
        <f t="shared" si="74"/>
        <v>526395</v>
      </c>
      <c r="L88" s="88">
        <f t="shared" si="31"/>
        <v>-50021</v>
      </c>
      <c r="M88" s="2">
        <f t="shared" si="32"/>
        <v>0</v>
      </c>
      <c r="N88" s="48">
        <f t="shared" si="33"/>
        <v>28964</v>
      </c>
      <c r="P88" s="53">
        <f t="shared" si="75"/>
        <v>1.6088132243464963E-6</v>
      </c>
      <c r="Q88" s="52">
        <f t="shared" si="76"/>
        <v>2.175935297446725</v>
      </c>
      <c r="R88" s="52">
        <f t="shared" si="77"/>
        <v>0</v>
      </c>
      <c r="S88" s="16">
        <f t="shared" si="78"/>
        <v>0</v>
      </c>
      <c r="T88" s="164"/>
      <c r="U88" s="165"/>
      <c r="V88" s="112"/>
      <c r="W88" s="165"/>
      <c r="X88" s="108"/>
    </row>
    <row r="89" spans="2:24" x14ac:dyDescent="0.25">
      <c r="B89" s="11">
        <v>85</v>
      </c>
      <c r="C89" s="21">
        <v>43970</v>
      </c>
      <c r="D89" s="11">
        <f t="shared" si="54"/>
        <v>86217</v>
      </c>
      <c r="E89" s="4">
        <f t="shared" si="55"/>
        <v>557045</v>
      </c>
      <c r="F89" s="64">
        <f t="shared" si="56"/>
        <v>6740.5612684307434</v>
      </c>
      <c r="G89" s="27">
        <f t="shared" si="71"/>
        <v>1.8304941639981115E-3</v>
      </c>
      <c r="H89" s="80">
        <f t="shared" si="72"/>
        <v>1</v>
      </c>
      <c r="I89" s="11">
        <f t="shared" si="73"/>
        <v>-804339</v>
      </c>
      <c r="J89" s="4">
        <f t="shared" si="49"/>
        <v>0</v>
      </c>
      <c r="K89" s="51">
        <f t="shared" si="74"/>
        <v>557045</v>
      </c>
      <c r="L89" s="87">
        <f t="shared" si="31"/>
        <v>-52933</v>
      </c>
      <c r="M89" s="4">
        <f t="shared" si="32"/>
        <v>0</v>
      </c>
      <c r="N89" s="51">
        <f t="shared" si="33"/>
        <v>30650</v>
      </c>
      <c r="P89" s="54">
        <f t="shared" si="75"/>
        <v>1.6088132243464963E-6</v>
      </c>
      <c r="Q89" s="55">
        <f t="shared" si="76"/>
        <v>2.2613963368306429</v>
      </c>
      <c r="R89" s="55">
        <f t="shared" si="77"/>
        <v>0</v>
      </c>
      <c r="S89" s="56">
        <f t="shared" si="78"/>
        <v>0</v>
      </c>
      <c r="T89" s="162"/>
      <c r="U89" s="163"/>
      <c r="V89" s="166"/>
      <c r="W89" s="163"/>
      <c r="X89" s="167"/>
    </row>
    <row r="90" spans="2:24" x14ac:dyDescent="0.25">
      <c r="B90" s="9">
        <v>86</v>
      </c>
      <c r="C90" s="22">
        <v>43971</v>
      </c>
      <c r="D90" s="9">
        <f t="shared" si="54"/>
        <v>86217</v>
      </c>
      <c r="E90" s="2">
        <f t="shared" si="55"/>
        <v>589480</v>
      </c>
      <c r="F90" s="63">
        <f t="shared" si="56"/>
        <v>6740.5612684307434</v>
      </c>
      <c r="G90" s="28">
        <f t="shared" si="71"/>
        <v>1.8304941639981115E-3</v>
      </c>
      <c r="H90" s="81">
        <f t="shared" si="72"/>
        <v>1</v>
      </c>
      <c r="I90" s="9">
        <f t="shared" si="73"/>
        <v>-860354</v>
      </c>
      <c r="J90" s="2">
        <f t="shared" si="49"/>
        <v>0</v>
      </c>
      <c r="K90" s="48">
        <f t="shared" si="74"/>
        <v>589480</v>
      </c>
      <c r="L90" s="88">
        <f t="shared" si="31"/>
        <v>-56015</v>
      </c>
      <c r="M90" s="2">
        <f t="shared" si="32"/>
        <v>0</v>
      </c>
      <c r="N90" s="48">
        <f t="shared" si="33"/>
        <v>32435</v>
      </c>
      <c r="P90" s="53">
        <f t="shared" si="75"/>
        <v>1.6088132243464963E-6</v>
      </c>
      <c r="Q90" s="52">
        <f t="shared" si="76"/>
        <v>2.3518325123879817</v>
      </c>
      <c r="R90" s="52">
        <f t="shared" si="77"/>
        <v>0</v>
      </c>
      <c r="S90" s="16">
        <f t="shared" si="78"/>
        <v>0</v>
      </c>
      <c r="T90" s="164"/>
      <c r="U90" s="165"/>
      <c r="V90" s="112"/>
      <c r="W90" s="165"/>
      <c r="X90" s="108"/>
    </row>
    <row r="91" spans="2:24" x14ac:dyDescent="0.25">
      <c r="B91" s="11">
        <v>87</v>
      </c>
      <c r="C91" s="21">
        <v>43972</v>
      </c>
      <c r="D91" s="11">
        <f t="shared" si="54"/>
        <v>86217</v>
      </c>
      <c r="E91" s="4">
        <f t="shared" si="55"/>
        <v>623804</v>
      </c>
      <c r="F91" s="64">
        <f t="shared" si="56"/>
        <v>6740.5612684307434</v>
      </c>
      <c r="G91" s="27">
        <f t="shared" si="71"/>
        <v>1.8304941639981115E-3</v>
      </c>
      <c r="H91" s="80">
        <f t="shared" si="72"/>
        <v>1</v>
      </c>
      <c r="I91" s="11">
        <f t="shared" si="73"/>
        <v>-919631</v>
      </c>
      <c r="J91" s="4">
        <f t="shared" si="49"/>
        <v>0</v>
      </c>
      <c r="K91" s="51">
        <f t="shared" si="74"/>
        <v>623804</v>
      </c>
      <c r="L91" s="87">
        <f t="shared" si="31"/>
        <v>-59277</v>
      </c>
      <c r="M91" s="4">
        <f t="shared" si="32"/>
        <v>0</v>
      </c>
      <c r="N91" s="51">
        <f t="shared" si="33"/>
        <v>34324</v>
      </c>
      <c r="P91" s="54">
        <f t="shared" si="75"/>
        <v>1.6088132243464963E-6</v>
      </c>
      <c r="Q91" s="55">
        <f t="shared" si="76"/>
        <v>2.4475343611888354</v>
      </c>
      <c r="R91" s="55">
        <f t="shared" si="77"/>
        <v>0</v>
      </c>
      <c r="S91" s="56">
        <f t="shared" si="78"/>
        <v>0</v>
      </c>
      <c r="T91" s="162"/>
      <c r="U91" s="163"/>
      <c r="V91" s="166"/>
      <c r="W91" s="163"/>
      <c r="X91" s="167"/>
    </row>
    <row r="92" spans="2:24" x14ac:dyDescent="0.25">
      <c r="B92" s="9">
        <v>88</v>
      </c>
      <c r="C92" s="22">
        <v>43973</v>
      </c>
      <c r="D92" s="9">
        <f t="shared" si="54"/>
        <v>86217</v>
      </c>
      <c r="E92" s="2">
        <f t="shared" si="55"/>
        <v>660126</v>
      </c>
      <c r="F92" s="63">
        <f t="shared" si="56"/>
        <v>6740.5612684307434</v>
      </c>
      <c r="G92" s="28">
        <f t="shared" si="71"/>
        <v>1.8304941639981115E-3</v>
      </c>
      <c r="H92" s="81">
        <f t="shared" si="72"/>
        <v>1</v>
      </c>
      <c r="I92" s="9">
        <f t="shared" si="73"/>
        <v>-982359</v>
      </c>
      <c r="J92" s="2">
        <f t="shared" si="49"/>
        <v>0</v>
      </c>
      <c r="K92" s="48">
        <f t="shared" si="74"/>
        <v>660126</v>
      </c>
      <c r="L92" s="88">
        <f t="shared" si="31"/>
        <v>-62728</v>
      </c>
      <c r="M92" s="2">
        <f t="shared" si="32"/>
        <v>0</v>
      </c>
      <c r="N92" s="48">
        <f t="shared" si="33"/>
        <v>36322</v>
      </c>
      <c r="P92" s="53">
        <f t="shared" si="75"/>
        <v>1.6088132243464963E-6</v>
      </c>
      <c r="Q92" s="52">
        <f t="shared" si="76"/>
        <v>2.5488093770197615</v>
      </c>
      <c r="R92" s="52">
        <f t="shared" si="77"/>
        <v>0</v>
      </c>
      <c r="S92" s="16">
        <f t="shared" si="78"/>
        <v>0</v>
      </c>
      <c r="T92" s="164"/>
      <c r="U92" s="165"/>
      <c r="V92" s="112"/>
      <c r="W92" s="165"/>
      <c r="X92" s="108"/>
    </row>
    <row r="93" spans="2:24" x14ac:dyDescent="0.25">
      <c r="B93" s="11">
        <v>89</v>
      </c>
      <c r="C93" s="21">
        <v>43974</v>
      </c>
      <c r="D93" s="11">
        <f t="shared" si="54"/>
        <v>86217</v>
      </c>
      <c r="E93" s="4">
        <f t="shared" si="55"/>
        <v>698563</v>
      </c>
      <c r="F93" s="64">
        <f t="shared" si="56"/>
        <v>6740.5612684307434</v>
      </c>
      <c r="G93" s="27">
        <f t="shared" si="71"/>
        <v>1.8304941639981115E-3</v>
      </c>
      <c r="H93" s="80">
        <f t="shared" si="72"/>
        <v>1</v>
      </c>
      <c r="I93" s="11">
        <f t="shared" si="73"/>
        <v>-1048740</v>
      </c>
      <c r="J93" s="4">
        <f t="shared" si="49"/>
        <v>0</v>
      </c>
      <c r="K93" s="51">
        <f t="shared" si="74"/>
        <v>698563</v>
      </c>
      <c r="L93" s="87">
        <f t="shared" si="31"/>
        <v>-66381</v>
      </c>
      <c r="M93" s="4">
        <f t="shared" si="32"/>
        <v>0</v>
      </c>
      <c r="N93" s="51">
        <f t="shared" si="33"/>
        <v>38437</v>
      </c>
      <c r="P93" s="54">
        <f t="shared" si="75"/>
        <v>1.6088132243464963E-6</v>
      </c>
      <c r="Q93" s="55">
        <f t="shared" si="76"/>
        <v>2.6559803958867887</v>
      </c>
      <c r="R93" s="55">
        <f t="shared" si="77"/>
        <v>0</v>
      </c>
      <c r="S93" s="56">
        <f t="shared" si="78"/>
        <v>0</v>
      </c>
      <c r="T93" s="162"/>
      <c r="U93" s="163"/>
      <c r="V93" s="166"/>
      <c r="W93" s="163"/>
      <c r="X93" s="167"/>
    </row>
    <row r="94" spans="2:24" x14ac:dyDescent="0.25">
      <c r="B94" s="9">
        <v>90</v>
      </c>
      <c r="C94" s="22">
        <v>43975</v>
      </c>
      <c r="D94" s="9">
        <f t="shared" si="54"/>
        <v>86217</v>
      </c>
      <c r="E94" s="2">
        <f t="shared" si="55"/>
        <v>739238</v>
      </c>
      <c r="F94" s="63">
        <f t="shared" si="56"/>
        <v>6740.5612684307434</v>
      </c>
      <c r="G94" s="28">
        <f t="shared" si="71"/>
        <v>1.8304941639981115E-3</v>
      </c>
      <c r="H94" s="81">
        <f t="shared" si="72"/>
        <v>1</v>
      </c>
      <c r="I94" s="9">
        <f t="shared" si="73"/>
        <v>-1118986</v>
      </c>
      <c r="J94" s="2">
        <f t="shared" si="49"/>
        <v>0</v>
      </c>
      <c r="K94" s="48">
        <f t="shared" si="74"/>
        <v>739238</v>
      </c>
      <c r="L94" s="88">
        <f t="shared" si="31"/>
        <v>-70246</v>
      </c>
      <c r="M94" s="2">
        <f t="shared" si="32"/>
        <v>0</v>
      </c>
      <c r="N94" s="48">
        <f t="shared" si="33"/>
        <v>40675</v>
      </c>
      <c r="P94" s="53">
        <f t="shared" si="75"/>
        <v>1.6088132243464963E-6</v>
      </c>
      <c r="Q94" s="52">
        <f t="shared" si="76"/>
        <v>2.769392541051297</v>
      </c>
      <c r="R94" s="52">
        <f t="shared" si="77"/>
        <v>0</v>
      </c>
      <c r="S94" s="16">
        <f t="shared" si="78"/>
        <v>0</v>
      </c>
      <c r="T94" s="164"/>
      <c r="U94" s="165"/>
      <c r="V94" s="112"/>
      <c r="W94" s="165"/>
      <c r="X94" s="108"/>
    </row>
    <row r="95" spans="2:24" x14ac:dyDescent="0.25">
      <c r="B95" s="11">
        <v>91</v>
      </c>
      <c r="C95" s="21">
        <v>43976</v>
      </c>
      <c r="D95" s="11">
        <f t="shared" si="54"/>
        <v>86217</v>
      </c>
      <c r="E95" s="4">
        <f t="shared" si="55"/>
        <v>782282</v>
      </c>
      <c r="F95" s="64">
        <f t="shared" si="56"/>
        <v>6740.5612684307434</v>
      </c>
      <c r="G95" s="27">
        <f t="shared" si="71"/>
        <v>1.8304941639981115E-3</v>
      </c>
      <c r="H95" s="80">
        <f t="shared" si="72"/>
        <v>1</v>
      </c>
      <c r="I95" s="11">
        <f t="shared" si="73"/>
        <v>-1193322</v>
      </c>
      <c r="J95" s="4">
        <f t="shared" si="49"/>
        <v>0</v>
      </c>
      <c r="K95" s="51">
        <f t="shared" si="74"/>
        <v>782282</v>
      </c>
      <c r="L95" s="87">
        <f t="shared" si="31"/>
        <v>-74336</v>
      </c>
      <c r="M95" s="4">
        <f t="shared" si="32"/>
        <v>0</v>
      </c>
      <c r="N95" s="51">
        <f t="shared" si="33"/>
        <v>43044</v>
      </c>
      <c r="P95" s="54">
        <f t="shared" si="75"/>
        <v>1.6088132243464963E-6</v>
      </c>
      <c r="Q95" s="55">
        <f t="shared" si="76"/>
        <v>2.8894080548404295</v>
      </c>
      <c r="R95" s="55">
        <f t="shared" si="77"/>
        <v>0</v>
      </c>
      <c r="S95" s="56">
        <f t="shared" si="78"/>
        <v>0</v>
      </c>
      <c r="T95" s="162"/>
      <c r="U95" s="163"/>
      <c r="V95" s="166"/>
      <c r="W95" s="163"/>
      <c r="X95" s="167"/>
    </row>
    <row r="96" spans="2:24" x14ac:dyDescent="0.25">
      <c r="B96" s="9">
        <v>92</v>
      </c>
      <c r="C96" s="22">
        <v>43977</v>
      </c>
      <c r="D96" s="9">
        <f t="shared" si="54"/>
        <v>86217</v>
      </c>
      <c r="E96" s="2">
        <f t="shared" si="55"/>
        <v>827832</v>
      </c>
      <c r="F96" s="63">
        <f t="shared" si="56"/>
        <v>6740.5612684307434</v>
      </c>
      <c r="G96" s="28">
        <f t="shared" si="71"/>
        <v>1.8304941639981115E-3</v>
      </c>
      <c r="H96" s="81">
        <f t="shared" si="72"/>
        <v>1</v>
      </c>
      <c r="I96" s="9">
        <f t="shared" si="73"/>
        <v>-1271987</v>
      </c>
      <c r="J96" s="2">
        <f t="shared" si="49"/>
        <v>0</v>
      </c>
      <c r="K96" s="48">
        <f t="shared" si="74"/>
        <v>827832</v>
      </c>
      <c r="L96" s="88">
        <f t="shared" si="31"/>
        <v>-78665</v>
      </c>
      <c r="M96" s="2">
        <f t="shared" si="32"/>
        <v>0</v>
      </c>
      <c r="N96" s="48">
        <f t="shared" si="33"/>
        <v>45550</v>
      </c>
      <c r="P96" s="53">
        <f t="shared" si="75"/>
        <v>1.6088132243464963E-6</v>
      </c>
      <c r="Q96" s="52">
        <f t="shared" si="76"/>
        <v>3.0164114668366819</v>
      </c>
      <c r="R96" s="52">
        <f t="shared" si="77"/>
        <v>0</v>
      </c>
      <c r="S96" s="16">
        <f t="shared" si="78"/>
        <v>0</v>
      </c>
      <c r="T96" s="164"/>
      <c r="U96" s="165"/>
      <c r="V96" s="112"/>
      <c r="W96" s="165"/>
      <c r="X96" s="108"/>
    </row>
    <row r="97" spans="2:24" x14ac:dyDescent="0.25">
      <c r="B97" s="11">
        <v>93</v>
      </c>
      <c r="C97" s="21">
        <v>43978</v>
      </c>
      <c r="D97" s="11">
        <f t="shared" si="54"/>
        <v>86217</v>
      </c>
      <c r="E97" s="4">
        <f t="shared" si="55"/>
        <v>876035</v>
      </c>
      <c r="F97" s="64">
        <f t="shared" si="56"/>
        <v>6740.5612684307434</v>
      </c>
      <c r="G97" s="27">
        <f t="shared" si="71"/>
        <v>1.8304941639981115E-3</v>
      </c>
      <c r="H97" s="80">
        <f t="shared" si="72"/>
        <v>1</v>
      </c>
      <c r="I97" s="11">
        <f t="shared" si="73"/>
        <v>-1355232</v>
      </c>
      <c r="J97" s="4">
        <f t="shared" si="49"/>
        <v>0</v>
      </c>
      <c r="K97" s="51">
        <f t="shared" si="74"/>
        <v>876035</v>
      </c>
      <c r="L97" s="87">
        <f t="shared" si="31"/>
        <v>-83245</v>
      </c>
      <c r="M97" s="4">
        <f t="shared" si="32"/>
        <v>0</v>
      </c>
      <c r="N97" s="51">
        <f t="shared" si="33"/>
        <v>48203</v>
      </c>
      <c r="P97" s="54">
        <f t="shared" si="75"/>
        <v>1.6088132243464963E-6</v>
      </c>
      <c r="Q97" s="55">
        <f t="shared" si="76"/>
        <v>3.150810883676308</v>
      </c>
      <c r="R97" s="55">
        <f t="shared" si="77"/>
        <v>0</v>
      </c>
      <c r="S97" s="56">
        <f t="shared" si="78"/>
        <v>0</v>
      </c>
      <c r="T97" s="162"/>
      <c r="U97" s="163"/>
      <c r="V97" s="166"/>
      <c r="W97" s="163"/>
      <c r="X97" s="167"/>
    </row>
    <row r="98" spans="2:24" x14ac:dyDescent="0.25">
      <c r="B98" s="9">
        <v>94</v>
      </c>
      <c r="C98" s="22">
        <v>43979</v>
      </c>
      <c r="D98" s="9">
        <f t="shared" ref="D98:D161" si="79">D97+IF(M98&gt;0,M98,0)</f>
        <v>86217</v>
      </c>
      <c r="E98" s="2">
        <f t="shared" ref="E98:E161" si="80">E97+IF(N98&gt;0,N98,0)</f>
        <v>927044</v>
      </c>
      <c r="F98" s="63">
        <f t="shared" si="56"/>
        <v>6740.5612684307434</v>
      </c>
      <c r="G98" s="28">
        <f t="shared" si="71"/>
        <v>1.8304941639981115E-3</v>
      </c>
      <c r="H98" s="81">
        <f t="shared" si="72"/>
        <v>1</v>
      </c>
      <c r="I98" s="9">
        <f t="shared" si="73"/>
        <v>-1443324</v>
      </c>
      <c r="J98" s="2">
        <f t="shared" ref="J98:J161" si="81">S98</f>
        <v>0</v>
      </c>
      <c r="K98" s="48">
        <f t="shared" si="74"/>
        <v>927044</v>
      </c>
      <c r="L98" s="88">
        <f t="shared" ref="L98:L161" si="82">I98-I97</f>
        <v>-88092</v>
      </c>
      <c r="M98" s="2">
        <f t="shared" ref="M98:M161" si="83">J98-J97</f>
        <v>0</v>
      </c>
      <c r="N98" s="48">
        <f t="shared" ref="N98:N161" si="84">K98-K97</f>
        <v>51009</v>
      </c>
      <c r="P98" s="53">
        <f t="shared" si="75"/>
        <v>1.6088132243464963E-6</v>
      </c>
      <c r="Q98" s="52">
        <f t="shared" si="76"/>
        <v>3.2930354094525054</v>
      </c>
      <c r="R98" s="52">
        <f t="shared" si="77"/>
        <v>0</v>
      </c>
      <c r="S98" s="16">
        <f t="shared" si="78"/>
        <v>0</v>
      </c>
      <c r="T98" s="164"/>
      <c r="U98" s="165"/>
      <c r="V98" s="112"/>
      <c r="W98" s="165"/>
      <c r="X98" s="108"/>
    </row>
    <row r="99" spans="2:24" x14ac:dyDescent="0.25">
      <c r="B99" s="11">
        <v>95</v>
      </c>
      <c r="C99" s="21">
        <v>43980</v>
      </c>
      <c r="D99" s="11">
        <f t="shared" si="79"/>
        <v>86217</v>
      </c>
      <c r="E99" s="4">
        <f t="shared" si="80"/>
        <v>981023</v>
      </c>
      <c r="F99" s="64">
        <f t="shared" si="56"/>
        <v>6740.5612684307434</v>
      </c>
      <c r="G99" s="27">
        <f t="shared" si="71"/>
        <v>1.8304941639981115E-3</v>
      </c>
      <c r="H99" s="80">
        <f t="shared" si="72"/>
        <v>1</v>
      </c>
      <c r="I99" s="11">
        <f t="shared" si="73"/>
        <v>-1536545</v>
      </c>
      <c r="J99" s="4">
        <f t="shared" si="81"/>
        <v>0</v>
      </c>
      <c r="K99" s="51">
        <f t="shared" si="74"/>
        <v>981023</v>
      </c>
      <c r="L99" s="87">
        <f t="shared" si="82"/>
        <v>-93221</v>
      </c>
      <c r="M99" s="4">
        <f t="shared" si="83"/>
        <v>0</v>
      </c>
      <c r="N99" s="51">
        <f t="shared" si="84"/>
        <v>53979</v>
      </c>
      <c r="P99" s="54">
        <f t="shared" si="75"/>
        <v>1.6088132243464963E-6</v>
      </c>
      <c r="Q99" s="55">
        <f t="shared" si="76"/>
        <v>3.4435409543062301</v>
      </c>
      <c r="R99" s="55">
        <f t="shared" si="77"/>
        <v>0</v>
      </c>
      <c r="S99" s="56">
        <f t="shared" si="78"/>
        <v>0</v>
      </c>
      <c r="T99" s="162"/>
      <c r="U99" s="163"/>
      <c r="V99" s="166"/>
      <c r="W99" s="163"/>
      <c r="X99" s="167"/>
    </row>
    <row r="100" spans="2:24" x14ac:dyDescent="0.25">
      <c r="B100" s="9">
        <v>96</v>
      </c>
      <c r="C100" s="22">
        <v>43981</v>
      </c>
      <c r="D100" s="9">
        <f t="shared" si="79"/>
        <v>86217</v>
      </c>
      <c r="E100" s="2">
        <f t="shared" si="80"/>
        <v>1038146</v>
      </c>
      <c r="F100" s="63">
        <f t="shared" si="56"/>
        <v>6740.5612684307434</v>
      </c>
      <c r="G100" s="28">
        <f t="shared" si="71"/>
        <v>1.8304941639981115E-3</v>
      </c>
      <c r="H100" s="81">
        <f t="shared" si="72"/>
        <v>1</v>
      </c>
      <c r="I100" s="9">
        <f t="shared" si="73"/>
        <v>-1635194</v>
      </c>
      <c r="J100" s="2">
        <f t="shared" si="81"/>
        <v>0</v>
      </c>
      <c r="K100" s="48">
        <f t="shared" si="74"/>
        <v>1038146</v>
      </c>
      <c r="L100" s="88">
        <f t="shared" si="82"/>
        <v>-98649</v>
      </c>
      <c r="M100" s="2">
        <f t="shared" si="83"/>
        <v>0</v>
      </c>
      <c r="N100" s="48">
        <f t="shared" si="84"/>
        <v>57123</v>
      </c>
      <c r="P100" s="53">
        <f t="shared" si="75"/>
        <v>1.6088132243464963E-6</v>
      </c>
      <c r="Q100" s="52">
        <f t="shared" si="76"/>
        <v>3.6028094316756745</v>
      </c>
      <c r="R100" s="52">
        <f t="shared" si="77"/>
        <v>0</v>
      </c>
      <c r="S100" s="16">
        <f t="shared" si="78"/>
        <v>0</v>
      </c>
      <c r="T100" s="164"/>
      <c r="U100" s="165"/>
      <c r="V100" s="112"/>
      <c r="W100" s="165"/>
      <c r="X100" s="108"/>
    </row>
    <row r="101" spans="2:24" x14ac:dyDescent="0.25">
      <c r="B101" s="11">
        <v>97</v>
      </c>
      <c r="C101" s="21">
        <v>43982</v>
      </c>
      <c r="D101" s="11">
        <f t="shared" si="79"/>
        <v>86217</v>
      </c>
      <c r="E101" s="4">
        <f t="shared" si="80"/>
        <v>1098595</v>
      </c>
      <c r="F101" s="64">
        <f t="shared" si="56"/>
        <v>6740.5612684307434</v>
      </c>
      <c r="G101" s="27">
        <f t="shared" si="71"/>
        <v>1.8304941639981115E-3</v>
      </c>
      <c r="H101" s="80">
        <f t="shared" si="72"/>
        <v>1</v>
      </c>
      <c r="I101" s="11">
        <f t="shared" ref="I101:I132" si="85">INT((S$17*K101+I100)/(1+R$17*J101))</f>
        <v>-1739588</v>
      </c>
      <c r="J101" s="4">
        <f t="shared" si="81"/>
        <v>0</v>
      </c>
      <c r="K101" s="51">
        <f t="shared" ref="K101:K132" si="86">INT((Q$17*J101+K100)/(1+P$17+S$17))</f>
        <v>1098595</v>
      </c>
      <c r="L101" s="87">
        <f t="shared" si="82"/>
        <v>-104394</v>
      </c>
      <c r="M101" s="4">
        <f t="shared" si="83"/>
        <v>0</v>
      </c>
      <c r="N101" s="51">
        <f t="shared" si="84"/>
        <v>60449</v>
      </c>
      <c r="P101" s="54">
        <f t="shared" si="75"/>
        <v>1.6088132243464963E-6</v>
      </c>
      <c r="Q101" s="55">
        <f t="shared" si="76"/>
        <v>3.7713518249409672</v>
      </c>
      <c r="R101" s="55">
        <f t="shared" si="77"/>
        <v>0</v>
      </c>
      <c r="S101" s="56">
        <f t="shared" si="78"/>
        <v>0</v>
      </c>
      <c r="T101" s="162"/>
      <c r="U101" s="163"/>
      <c r="V101" s="166"/>
      <c r="W101" s="163"/>
      <c r="X101" s="167"/>
    </row>
    <row r="102" spans="2:24" x14ac:dyDescent="0.25">
      <c r="B102" s="9">
        <v>98</v>
      </c>
      <c r="C102" s="22">
        <v>43983</v>
      </c>
      <c r="D102" s="9">
        <f t="shared" si="79"/>
        <v>86217</v>
      </c>
      <c r="E102" s="2">
        <f t="shared" si="80"/>
        <v>1162564</v>
      </c>
      <c r="F102" s="63">
        <f t="shared" ref="F102:F165" si="87">D102*F$36/D$36</f>
        <v>6740.5612684307434</v>
      </c>
      <c r="G102" s="28">
        <f t="shared" si="71"/>
        <v>1.8304941639981115E-3</v>
      </c>
      <c r="H102" s="81">
        <f t="shared" si="72"/>
        <v>1</v>
      </c>
      <c r="I102" s="9">
        <f t="shared" si="85"/>
        <v>-1850060</v>
      </c>
      <c r="J102" s="2">
        <f t="shared" si="81"/>
        <v>0</v>
      </c>
      <c r="K102" s="48">
        <f t="shared" si="86"/>
        <v>1162564</v>
      </c>
      <c r="L102" s="88">
        <f t="shared" si="82"/>
        <v>-110472</v>
      </c>
      <c r="M102" s="2">
        <f t="shared" si="83"/>
        <v>0</v>
      </c>
      <c r="N102" s="48">
        <f t="shared" si="84"/>
        <v>63969</v>
      </c>
      <c r="P102" s="53">
        <f t="shared" si="75"/>
        <v>1.6088132243464963E-6</v>
      </c>
      <c r="Q102" s="52">
        <f t="shared" si="76"/>
        <v>3.9497094772225871</v>
      </c>
      <c r="R102" s="52">
        <f t="shared" si="77"/>
        <v>0</v>
      </c>
      <c r="S102" s="16">
        <f t="shared" si="78"/>
        <v>0</v>
      </c>
      <c r="T102" s="164"/>
      <c r="U102" s="165"/>
      <c r="V102" s="112"/>
      <c r="W102" s="165"/>
      <c r="X102" s="108"/>
    </row>
    <row r="103" spans="2:24" x14ac:dyDescent="0.25">
      <c r="B103" s="11">
        <v>99</v>
      </c>
      <c r="C103" s="21">
        <v>43984</v>
      </c>
      <c r="D103" s="11">
        <f t="shared" si="79"/>
        <v>86217</v>
      </c>
      <c r="E103" s="4">
        <f t="shared" si="80"/>
        <v>1230257</v>
      </c>
      <c r="F103" s="64">
        <f t="shared" si="87"/>
        <v>6740.5612684307434</v>
      </c>
      <c r="G103" s="27">
        <f t="shared" si="71"/>
        <v>1.8304941639981115E-3</v>
      </c>
      <c r="H103" s="80">
        <f t="shared" si="72"/>
        <v>1</v>
      </c>
      <c r="I103" s="11">
        <f t="shared" si="85"/>
        <v>-1966965</v>
      </c>
      <c r="J103" s="4">
        <f t="shared" si="81"/>
        <v>0</v>
      </c>
      <c r="K103" s="51">
        <f t="shared" si="86"/>
        <v>1230257</v>
      </c>
      <c r="L103" s="87">
        <f t="shared" si="82"/>
        <v>-116905</v>
      </c>
      <c r="M103" s="4">
        <f t="shared" si="83"/>
        <v>0</v>
      </c>
      <c r="N103" s="51">
        <f t="shared" si="84"/>
        <v>67693</v>
      </c>
      <c r="P103" s="54">
        <f t="shared" si="75"/>
        <v>1.6088132243464963E-6</v>
      </c>
      <c r="Q103" s="55">
        <f t="shared" si="76"/>
        <v>4.1384515117845417</v>
      </c>
      <c r="R103" s="55">
        <f t="shared" si="77"/>
        <v>0</v>
      </c>
      <c r="S103" s="56">
        <f t="shared" si="78"/>
        <v>0</v>
      </c>
      <c r="T103" s="162"/>
      <c r="U103" s="163"/>
      <c r="V103" s="166"/>
      <c r="W103" s="163"/>
      <c r="X103" s="167"/>
    </row>
    <row r="104" spans="2:24" x14ac:dyDescent="0.25">
      <c r="B104" s="9">
        <v>100</v>
      </c>
      <c r="C104" s="22">
        <v>43985</v>
      </c>
      <c r="D104" s="9">
        <f t="shared" si="79"/>
        <v>86217</v>
      </c>
      <c r="E104" s="2">
        <f t="shared" si="80"/>
        <v>1301892</v>
      </c>
      <c r="F104" s="63">
        <f t="shared" si="87"/>
        <v>6740.5612684307434</v>
      </c>
      <c r="G104" s="28">
        <f t="shared" si="71"/>
        <v>1.8304941639981115E-3</v>
      </c>
      <c r="H104" s="81">
        <f t="shared" si="72"/>
        <v>1</v>
      </c>
      <c r="I104" s="9">
        <f t="shared" si="85"/>
        <v>-2090677</v>
      </c>
      <c r="J104" s="2">
        <f t="shared" si="81"/>
        <v>0</v>
      </c>
      <c r="K104" s="48">
        <f t="shared" si="86"/>
        <v>1301892</v>
      </c>
      <c r="L104" s="88">
        <f t="shared" si="82"/>
        <v>-123712</v>
      </c>
      <c r="M104" s="2">
        <f t="shared" si="83"/>
        <v>0</v>
      </c>
      <c r="N104" s="48">
        <f t="shared" si="84"/>
        <v>71635</v>
      </c>
      <c r="P104" s="53">
        <f t="shared" si="75"/>
        <v>1.6088132243464963E-6</v>
      </c>
      <c r="Q104" s="52">
        <f t="shared" si="76"/>
        <v>4.3381841943177708</v>
      </c>
      <c r="R104" s="52">
        <f t="shared" si="77"/>
        <v>0</v>
      </c>
      <c r="S104" s="16">
        <f t="shared" si="78"/>
        <v>0</v>
      </c>
      <c r="T104" s="164"/>
      <c r="U104" s="165"/>
      <c r="V104" s="112"/>
      <c r="W104" s="165"/>
      <c r="X104" s="108"/>
    </row>
    <row r="105" spans="2:24" x14ac:dyDescent="0.25">
      <c r="B105" s="11">
        <v>101</v>
      </c>
      <c r="C105" s="21">
        <v>43986</v>
      </c>
      <c r="D105" s="11">
        <f t="shared" si="79"/>
        <v>86217</v>
      </c>
      <c r="E105" s="4">
        <f t="shared" si="80"/>
        <v>1377698</v>
      </c>
      <c r="F105" s="64">
        <f t="shared" si="87"/>
        <v>6740.5612684307434</v>
      </c>
      <c r="G105" s="27">
        <f t="shared" si="71"/>
        <v>1.8304941639981115E-3</v>
      </c>
      <c r="H105" s="80">
        <f t="shared" si="72"/>
        <v>1</v>
      </c>
      <c r="I105" s="11">
        <f t="shared" si="85"/>
        <v>-2221592</v>
      </c>
      <c r="J105" s="4">
        <f t="shared" si="81"/>
        <v>0</v>
      </c>
      <c r="K105" s="51">
        <f t="shared" si="86"/>
        <v>1377698</v>
      </c>
      <c r="L105" s="87">
        <f t="shared" si="82"/>
        <v>-130915</v>
      </c>
      <c r="M105" s="4">
        <f t="shared" si="83"/>
        <v>0</v>
      </c>
      <c r="N105" s="51">
        <f t="shared" si="84"/>
        <v>75806</v>
      </c>
      <c r="P105" s="54">
        <f t="shared" si="75"/>
        <v>1.6088132243464963E-6</v>
      </c>
      <c r="Q105" s="55">
        <f t="shared" si="76"/>
        <v>4.5495467388463382</v>
      </c>
      <c r="R105" s="55">
        <f t="shared" si="77"/>
        <v>0</v>
      </c>
      <c r="S105" s="56">
        <f t="shared" si="78"/>
        <v>0</v>
      </c>
      <c r="T105" s="162"/>
      <c r="U105" s="163"/>
      <c r="V105" s="166"/>
      <c r="W105" s="163"/>
      <c r="X105" s="167"/>
    </row>
    <row r="106" spans="2:24" x14ac:dyDescent="0.25">
      <c r="B106" s="9">
        <v>102</v>
      </c>
      <c r="C106" s="22">
        <v>43987</v>
      </c>
      <c r="D106" s="9">
        <f t="shared" si="79"/>
        <v>86217</v>
      </c>
      <c r="E106" s="2">
        <f t="shared" si="80"/>
        <v>1457918</v>
      </c>
      <c r="F106" s="63">
        <f t="shared" si="87"/>
        <v>6740.5612684307434</v>
      </c>
      <c r="G106" s="28">
        <f t="shared" si="71"/>
        <v>1.8304941639981115E-3</v>
      </c>
      <c r="H106" s="81">
        <f t="shared" si="72"/>
        <v>1</v>
      </c>
      <c r="I106" s="9">
        <f t="shared" si="85"/>
        <v>-2360130</v>
      </c>
      <c r="J106" s="2">
        <f t="shared" si="81"/>
        <v>0</v>
      </c>
      <c r="K106" s="48">
        <f t="shared" si="86"/>
        <v>1457918</v>
      </c>
      <c r="L106" s="88">
        <f t="shared" si="82"/>
        <v>-138538</v>
      </c>
      <c r="M106" s="2">
        <f t="shared" si="83"/>
        <v>0</v>
      </c>
      <c r="N106" s="48">
        <f t="shared" si="84"/>
        <v>80220</v>
      </c>
      <c r="P106" s="53">
        <f t="shared" si="75"/>
        <v>1.6088132243464963E-6</v>
      </c>
      <c r="Q106" s="52">
        <f t="shared" si="76"/>
        <v>4.7732156641705314</v>
      </c>
      <c r="R106" s="52">
        <f t="shared" si="77"/>
        <v>0</v>
      </c>
      <c r="S106" s="16">
        <f t="shared" si="78"/>
        <v>0</v>
      </c>
      <c r="T106" s="164"/>
      <c r="U106" s="165"/>
      <c r="V106" s="112"/>
      <c r="W106" s="165"/>
      <c r="X106" s="108"/>
    </row>
    <row r="107" spans="2:24" x14ac:dyDescent="0.25">
      <c r="B107" s="11">
        <v>103</v>
      </c>
      <c r="C107" s="21">
        <v>43988</v>
      </c>
      <c r="D107" s="11">
        <f t="shared" si="79"/>
        <v>86217</v>
      </c>
      <c r="E107" s="4">
        <f t="shared" si="80"/>
        <v>1542809</v>
      </c>
      <c r="F107" s="64">
        <f t="shared" si="87"/>
        <v>6740.5612684307434</v>
      </c>
      <c r="G107" s="27">
        <f t="shared" si="71"/>
        <v>1.8304941639981115E-3</v>
      </c>
      <c r="H107" s="80">
        <f t="shared" si="72"/>
        <v>1</v>
      </c>
      <c r="I107" s="11">
        <f t="shared" si="85"/>
        <v>-2506735</v>
      </c>
      <c r="J107" s="4">
        <f t="shared" si="81"/>
        <v>0</v>
      </c>
      <c r="K107" s="51">
        <f t="shared" si="86"/>
        <v>1542809</v>
      </c>
      <c r="L107" s="87">
        <f t="shared" si="82"/>
        <v>-146605</v>
      </c>
      <c r="M107" s="4">
        <f t="shared" si="83"/>
        <v>0</v>
      </c>
      <c r="N107" s="51">
        <f t="shared" si="84"/>
        <v>84891</v>
      </c>
      <c r="P107" s="54">
        <f t="shared" si="75"/>
        <v>1.6088132243464963E-6</v>
      </c>
      <c r="Q107" s="55">
        <f t="shared" si="76"/>
        <v>5.0099085099087555</v>
      </c>
      <c r="R107" s="55">
        <f t="shared" si="77"/>
        <v>0</v>
      </c>
      <c r="S107" s="56">
        <f t="shared" si="78"/>
        <v>0</v>
      </c>
      <c r="T107" s="162"/>
      <c r="U107" s="163"/>
      <c r="V107" s="166"/>
      <c r="W107" s="163"/>
      <c r="X107" s="167"/>
    </row>
    <row r="108" spans="2:24" x14ac:dyDescent="0.25">
      <c r="B108" s="9">
        <v>104</v>
      </c>
      <c r="C108" s="22">
        <v>43989</v>
      </c>
      <c r="D108" s="9">
        <f t="shared" si="79"/>
        <v>86217</v>
      </c>
      <c r="E108" s="2">
        <f t="shared" si="80"/>
        <v>1632643</v>
      </c>
      <c r="F108" s="63">
        <f t="shared" si="87"/>
        <v>6740.5612684307434</v>
      </c>
      <c r="G108" s="28">
        <f t="shared" si="71"/>
        <v>1.8304941639981115E-3</v>
      </c>
      <c r="H108" s="81">
        <f t="shared" si="72"/>
        <v>1</v>
      </c>
      <c r="I108" s="9">
        <f t="shared" si="85"/>
        <v>-2661876</v>
      </c>
      <c r="J108" s="2">
        <f t="shared" si="81"/>
        <v>0</v>
      </c>
      <c r="K108" s="48">
        <f t="shared" si="86"/>
        <v>1632643</v>
      </c>
      <c r="L108" s="88">
        <f t="shared" si="82"/>
        <v>-155141</v>
      </c>
      <c r="M108" s="2">
        <f t="shared" si="83"/>
        <v>0</v>
      </c>
      <c r="N108" s="48">
        <f t="shared" si="84"/>
        <v>89834</v>
      </c>
      <c r="P108" s="53">
        <f t="shared" si="75"/>
        <v>1.6088132243464963E-6</v>
      </c>
      <c r="Q108" s="52">
        <f t="shared" si="76"/>
        <v>5.2603838364975282</v>
      </c>
      <c r="R108" s="52">
        <f t="shared" si="77"/>
        <v>0</v>
      </c>
      <c r="S108" s="16">
        <f t="shared" si="78"/>
        <v>0</v>
      </c>
      <c r="T108" s="164"/>
      <c r="U108" s="165"/>
      <c r="V108" s="112"/>
      <c r="W108" s="165"/>
      <c r="X108" s="108"/>
    </row>
    <row r="109" spans="2:24" x14ac:dyDescent="0.25">
      <c r="B109" s="11">
        <v>105</v>
      </c>
      <c r="C109" s="21">
        <v>43990</v>
      </c>
      <c r="D109" s="11">
        <f t="shared" si="79"/>
        <v>86217</v>
      </c>
      <c r="E109" s="4">
        <f t="shared" si="80"/>
        <v>1727708</v>
      </c>
      <c r="F109" s="64">
        <f t="shared" si="87"/>
        <v>6740.5612684307434</v>
      </c>
      <c r="G109" s="27">
        <f t="shared" si="71"/>
        <v>1.8304941639981115E-3</v>
      </c>
      <c r="H109" s="80">
        <f t="shared" si="72"/>
        <v>1</v>
      </c>
      <c r="I109" s="11">
        <f t="shared" si="85"/>
        <v>-2826050</v>
      </c>
      <c r="J109" s="4">
        <f t="shared" si="81"/>
        <v>0</v>
      </c>
      <c r="K109" s="51">
        <f t="shared" si="86"/>
        <v>1727708</v>
      </c>
      <c r="L109" s="87">
        <f t="shared" si="82"/>
        <v>-164174</v>
      </c>
      <c r="M109" s="4">
        <f t="shared" si="83"/>
        <v>0</v>
      </c>
      <c r="N109" s="51">
        <f t="shared" si="84"/>
        <v>95065</v>
      </c>
      <c r="P109" s="54">
        <f t="shared" si="75"/>
        <v>1.6088132243464963E-6</v>
      </c>
      <c r="Q109" s="55">
        <f t="shared" si="76"/>
        <v>5.5254430020377745</v>
      </c>
      <c r="R109" s="55">
        <f t="shared" si="77"/>
        <v>0</v>
      </c>
      <c r="S109" s="56">
        <f t="shared" si="78"/>
        <v>0</v>
      </c>
      <c r="T109" s="162"/>
      <c r="U109" s="163"/>
      <c r="V109" s="166"/>
      <c r="W109" s="163"/>
      <c r="X109" s="167"/>
    </row>
    <row r="110" spans="2:24" x14ac:dyDescent="0.25">
      <c r="B110" s="9">
        <v>106</v>
      </c>
      <c r="C110" s="22">
        <v>43991</v>
      </c>
      <c r="D110" s="9">
        <f t="shared" si="79"/>
        <v>86217</v>
      </c>
      <c r="E110" s="2">
        <f t="shared" si="80"/>
        <v>1828309</v>
      </c>
      <c r="F110" s="63">
        <f t="shared" si="87"/>
        <v>6740.5612684307434</v>
      </c>
      <c r="G110" s="28">
        <f t="shared" si="71"/>
        <v>1.8304941639981115E-3</v>
      </c>
      <c r="H110" s="81">
        <f t="shared" si="72"/>
        <v>1</v>
      </c>
      <c r="I110" s="9">
        <f t="shared" si="85"/>
        <v>-2999784</v>
      </c>
      <c r="J110" s="2">
        <f t="shared" si="81"/>
        <v>0</v>
      </c>
      <c r="K110" s="48">
        <f t="shared" si="86"/>
        <v>1828309</v>
      </c>
      <c r="L110" s="88">
        <f t="shared" si="82"/>
        <v>-173734</v>
      </c>
      <c r="M110" s="2">
        <f t="shared" si="83"/>
        <v>0</v>
      </c>
      <c r="N110" s="48">
        <f t="shared" si="84"/>
        <v>100601</v>
      </c>
      <c r="P110" s="53">
        <f t="shared" si="75"/>
        <v>1.6088132243464963E-6</v>
      </c>
      <c r="Q110" s="52">
        <f t="shared" si="76"/>
        <v>5.8059351681351243</v>
      </c>
      <c r="R110" s="52">
        <f t="shared" si="77"/>
        <v>0</v>
      </c>
      <c r="S110" s="16">
        <f t="shared" si="78"/>
        <v>0</v>
      </c>
      <c r="T110" s="164"/>
      <c r="U110" s="165"/>
      <c r="V110" s="112"/>
      <c r="W110" s="165"/>
      <c r="X110" s="108"/>
    </row>
    <row r="111" spans="2:24" x14ac:dyDescent="0.25">
      <c r="B111" s="11">
        <v>107</v>
      </c>
      <c r="C111" s="21">
        <v>43992</v>
      </c>
      <c r="D111" s="11">
        <f t="shared" si="79"/>
        <v>86217</v>
      </c>
      <c r="E111" s="4">
        <f t="shared" si="80"/>
        <v>1934767</v>
      </c>
      <c r="F111" s="64">
        <f t="shared" si="87"/>
        <v>6740.5612684307434</v>
      </c>
      <c r="G111" s="27">
        <f t="shared" si="71"/>
        <v>1.8304941639981115E-3</v>
      </c>
      <c r="H111" s="80">
        <f t="shared" si="72"/>
        <v>1</v>
      </c>
      <c r="I111" s="11">
        <f t="shared" si="85"/>
        <v>-3183634</v>
      </c>
      <c r="J111" s="4">
        <f t="shared" si="81"/>
        <v>0</v>
      </c>
      <c r="K111" s="51">
        <f t="shared" si="86"/>
        <v>1934767</v>
      </c>
      <c r="L111" s="87">
        <f t="shared" si="82"/>
        <v>-183850</v>
      </c>
      <c r="M111" s="4">
        <f t="shared" si="83"/>
        <v>0</v>
      </c>
      <c r="N111" s="51">
        <f t="shared" si="84"/>
        <v>106458</v>
      </c>
      <c r="P111" s="54">
        <f t="shared" si="75"/>
        <v>1.6088132243464963E-6</v>
      </c>
      <c r="Q111" s="55">
        <f t="shared" si="76"/>
        <v>6.1027606912431995</v>
      </c>
      <c r="R111" s="55">
        <f t="shared" si="77"/>
        <v>0</v>
      </c>
      <c r="S111" s="56">
        <f t="shared" si="78"/>
        <v>0</v>
      </c>
      <c r="T111" s="162"/>
      <c r="U111" s="163"/>
      <c r="V111" s="166"/>
      <c r="W111" s="163"/>
      <c r="X111" s="167"/>
    </row>
    <row r="112" spans="2:24" x14ac:dyDescent="0.25">
      <c r="B112" s="9">
        <v>108</v>
      </c>
      <c r="C112" s="22">
        <v>43993</v>
      </c>
      <c r="D112" s="9">
        <f t="shared" si="79"/>
        <v>86217</v>
      </c>
      <c r="E112" s="2">
        <f t="shared" si="80"/>
        <v>2047424</v>
      </c>
      <c r="F112" s="63">
        <f t="shared" si="87"/>
        <v>6740.5612684307434</v>
      </c>
      <c r="G112" s="28">
        <f t="shared" si="71"/>
        <v>1.8304941639981115E-3</v>
      </c>
      <c r="H112" s="81">
        <f t="shared" si="72"/>
        <v>1</v>
      </c>
      <c r="I112" s="9">
        <f t="shared" si="85"/>
        <v>-3378189</v>
      </c>
      <c r="J112" s="2">
        <f t="shared" si="81"/>
        <v>0</v>
      </c>
      <c r="K112" s="48">
        <f t="shared" si="86"/>
        <v>2047424</v>
      </c>
      <c r="L112" s="88">
        <f t="shared" si="82"/>
        <v>-194555</v>
      </c>
      <c r="M112" s="2">
        <f t="shared" si="83"/>
        <v>0</v>
      </c>
      <c r="N112" s="48">
        <f t="shared" si="84"/>
        <v>112657</v>
      </c>
      <c r="P112" s="53">
        <f t="shared" si="75"/>
        <v>1.6088132243464963E-6</v>
      </c>
      <c r="Q112" s="52">
        <f t="shared" si="76"/>
        <v>6.4168693458173225</v>
      </c>
      <c r="R112" s="52">
        <f t="shared" si="77"/>
        <v>0</v>
      </c>
      <c r="S112" s="16">
        <f t="shared" si="78"/>
        <v>0</v>
      </c>
      <c r="T112" s="164"/>
      <c r="U112" s="165"/>
      <c r="V112" s="112"/>
      <c r="W112" s="165"/>
      <c r="X112" s="108"/>
    </row>
    <row r="113" spans="2:24" x14ac:dyDescent="0.25">
      <c r="B113" s="11">
        <v>109</v>
      </c>
      <c r="C113" s="21">
        <v>43994</v>
      </c>
      <c r="D113" s="11">
        <f t="shared" si="79"/>
        <v>86217</v>
      </c>
      <c r="E113" s="4">
        <f t="shared" si="80"/>
        <v>2166641</v>
      </c>
      <c r="F113" s="64">
        <f t="shared" si="87"/>
        <v>6740.5612684307434</v>
      </c>
      <c r="G113" s="27">
        <f t="shared" si="71"/>
        <v>1.8304941639981115E-3</v>
      </c>
      <c r="H113" s="80">
        <f t="shared" si="72"/>
        <v>1</v>
      </c>
      <c r="I113" s="11">
        <f t="shared" si="85"/>
        <v>-3584073</v>
      </c>
      <c r="J113" s="4">
        <f t="shared" si="81"/>
        <v>0</v>
      </c>
      <c r="K113" s="51">
        <f t="shared" si="86"/>
        <v>2166641</v>
      </c>
      <c r="L113" s="87">
        <f t="shared" si="82"/>
        <v>-205884</v>
      </c>
      <c r="M113" s="4">
        <f t="shared" si="83"/>
        <v>0</v>
      </c>
      <c r="N113" s="51">
        <f t="shared" si="84"/>
        <v>119217</v>
      </c>
      <c r="P113" s="54">
        <f t="shared" si="75"/>
        <v>1.6088132243464963E-6</v>
      </c>
      <c r="Q113" s="55">
        <f t="shared" si="76"/>
        <v>6.7492675940489884</v>
      </c>
      <c r="R113" s="55">
        <f t="shared" si="77"/>
        <v>0</v>
      </c>
      <c r="S113" s="56">
        <f t="shared" si="78"/>
        <v>0</v>
      </c>
      <c r="T113" s="162"/>
      <c r="U113" s="163"/>
      <c r="V113" s="166"/>
      <c r="W113" s="163"/>
      <c r="X113" s="167"/>
    </row>
    <row r="114" spans="2:24" x14ac:dyDescent="0.25">
      <c r="B114" s="9">
        <v>110</v>
      </c>
      <c r="C114" s="22">
        <v>43995</v>
      </c>
      <c r="D114" s="9">
        <f t="shared" si="79"/>
        <v>86217</v>
      </c>
      <c r="E114" s="2">
        <f t="shared" si="80"/>
        <v>2292800</v>
      </c>
      <c r="F114" s="63">
        <f t="shared" si="87"/>
        <v>6740.5612684307434</v>
      </c>
      <c r="G114" s="28">
        <f t="shared" si="71"/>
        <v>1.8304941639981115E-3</v>
      </c>
      <c r="H114" s="81">
        <f t="shared" si="72"/>
        <v>1</v>
      </c>
      <c r="I114" s="9">
        <f t="shared" si="85"/>
        <v>-3801945</v>
      </c>
      <c r="J114" s="2">
        <f t="shared" si="81"/>
        <v>0</v>
      </c>
      <c r="K114" s="48">
        <f t="shared" si="86"/>
        <v>2292800</v>
      </c>
      <c r="L114" s="88">
        <f t="shared" si="82"/>
        <v>-217872</v>
      </c>
      <c r="M114" s="2">
        <f t="shared" si="83"/>
        <v>0</v>
      </c>
      <c r="N114" s="48">
        <f t="shared" si="84"/>
        <v>126159</v>
      </c>
      <c r="P114" s="53">
        <f t="shared" si="75"/>
        <v>1.6088132243464963E-6</v>
      </c>
      <c r="Q114" s="52">
        <f t="shared" si="76"/>
        <v>7.1010214901612763</v>
      </c>
      <c r="R114" s="52">
        <f t="shared" si="77"/>
        <v>0</v>
      </c>
      <c r="S114" s="16">
        <f t="shared" si="78"/>
        <v>0</v>
      </c>
      <c r="T114" s="164"/>
      <c r="U114" s="165"/>
      <c r="V114" s="112"/>
      <c r="W114" s="165"/>
      <c r="X114" s="108"/>
    </row>
    <row r="115" spans="2:24" x14ac:dyDescent="0.25">
      <c r="B115" s="11">
        <v>111</v>
      </c>
      <c r="C115" s="21">
        <v>43996</v>
      </c>
      <c r="D115" s="11">
        <f t="shared" si="79"/>
        <v>86217</v>
      </c>
      <c r="E115" s="4">
        <f t="shared" si="80"/>
        <v>2426305</v>
      </c>
      <c r="F115" s="64">
        <f t="shared" si="87"/>
        <v>6740.5612684307434</v>
      </c>
      <c r="G115" s="27">
        <f t="shared" si="71"/>
        <v>1.8304941639981115E-3</v>
      </c>
      <c r="H115" s="80">
        <f t="shared" si="72"/>
        <v>1</v>
      </c>
      <c r="I115" s="11">
        <f t="shared" si="85"/>
        <v>-4032503</v>
      </c>
      <c r="J115" s="4">
        <f t="shared" si="81"/>
        <v>0</v>
      </c>
      <c r="K115" s="51">
        <f t="shared" si="86"/>
        <v>2426305</v>
      </c>
      <c r="L115" s="87">
        <f t="shared" si="82"/>
        <v>-230558</v>
      </c>
      <c r="M115" s="4">
        <f t="shared" si="83"/>
        <v>0</v>
      </c>
      <c r="N115" s="51">
        <f t="shared" si="84"/>
        <v>133505</v>
      </c>
      <c r="P115" s="54">
        <f t="shared" si="75"/>
        <v>1.6088132243464963E-6</v>
      </c>
      <c r="Q115" s="55">
        <f t="shared" si="76"/>
        <v>7.4732570051074338</v>
      </c>
      <c r="R115" s="55">
        <f t="shared" si="77"/>
        <v>0</v>
      </c>
      <c r="S115" s="56">
        <f t="shared" si="78"/>
        <v>0</v>
      </c>
      <c r="T115" s="162"/>
      <c r="U115" s="163"/>
      <c r="V115" s="166"/>
      <c r="W115" s="163"/>
      <c r="X115" s="167"/>
    </row>
    <row r="116" spans="2:24" x14ac:dyDescent="0.25">
      <c r="B116" s="9">
        <v>112</v>
      </c>
      <c r="C116" s="22">
        <v>43997</v>
      </c>
      <c r="D116" s="9">
        <f t="shared" si="79"/>
        <v>86217</v>
      </c>
      <c r="E116" s="2">
        <f t="shared" si="80"/>
        <v>2567584</v>
      </c>
      <c r="F116" s="63">
        <f t="shared" si="87"/>
        <v>6740.5612684307434</v>
      </c>
      <c r="G116" s="28">
        <f t="shared" si="71"/>
        <v>1.8304941639981115E-3</v>
      </c>
      <c r="H116" s="81">
        <f t="shared" si="72"/>
        <v>1</v>
      </c>
      <c r="I116" s="9">
        <f t="shared" si="85"/>
        <v>-4276486</v>
      </c>
      <c r="J116" s="2">
        <f t="shared" si="81"/>
        <v>0</v>
      </c>
      <c r="K116" s="48">
        <f t="shared" si="86"/>
        <v>2567584</v>
      </c>
      <c r="L116" s="88">
        <f t="shared" si="82"/>
        <v>-243983</v>
      </c>
      <c r="M116" s="2">
        <f t="shared" si="83"/>
        <v>0</v>
      </c>
      <c r="N116" s="48">
        <f t="shared" si="84"/>
        <v>141279</v>
      </c>
      <c r="P116" s="53">
        <f t="shared" si="75"/>
        <v>1.6088132243464963E-6</v>
      </c>
      <c r="Q116" s="52">
        <f t="shared" si="76"/>
        <v>7.867166646908176</v>
      </c>
      <c r="R116" s="52">
        <f t="shared" si="77"/>
        <v>0</v>
      </c>
      <c r="S116" s="16">
        <f t="shared" si="78"/>
        <v>0</v>
      </c>
      <c r="T116" s="164"/>
      <c r="U116" s="165"/>
      <c r="V116" s="112"/>
      <c r="W116" s="165"/>
      <c r="X116" s="108"/>
    </row>
    <row r="117" spans="2:24" x14ac:dyDescent="0.25">
      <c r="B117" s="11">
        <v>113</v>
      </c>
      <c r="C117" s="21">
        <v>43998</v>
      </c>
      <c r="D117" s="11">
        <f t="shared" si="79"/>
        <v>86217</v>
      </c>
      <c r="E117" s="4">
        <f t="shared" si="80"/>
        <v>2717089</v>
      </c>
      <c r="F117" s="64">
        <f t="shared" si="87"/>
        <v>6740.5612684307434</v>
      </c>
      <c r="G117" s="27">
        <f t="shared" si="71"/>
        <v>1.8304941639981115E-3</v>
      </c>
      <c r="H117" s="80">
        <f t="shared" si="72"/>
        <v>1</v>
      </c>
      <c r="I117" s="11">
        <f t="shared" si="85"/>
        <v>-4534676</v>
      </c>
      <c r="J117" s="4">
        <f t="shared" si="81"/>
        <v>0</v>
      </c>
      <c r="K117" s="51">
        <f t="shared" si="86"/>
        <v>2717089</v>
      </c>
      <c r="L117" s="87">
        <f t="shared" si="82"/>
        <v>-258190</v>
      </c>
      <c r="M117" s="4">
        <f t="shared" si="83"/>
        <v>0</v>
      </c>
      <c r="N117" s="51">
        <f t="shared" si="84"/>
        <v>149505</v>
      </c>
      <c r="P117" s="54">
        <f t="shared" si="75"/>
        <v>1.6088132243464963E-6</v>
      </c>
      <c r="Q117" s="55">
        <f t="shared" si="76"/>
        <v>8.2840130143442678</v>
      </c>
      <c r="R117" s="55">
        <f t="shared" si="77"/>
        <v>0</v>
      </c>
      <c r="S117" s="56">
        <f t="shared" si="78"/>
        <v>0</v>
      </c>
      <c r="T117" s="162"/>
      <c r="U117" s="163"/>
      <c r="V117" s="166"/>
      <c r="W117" s="163"/>
      <c r="X117" s="167"/>
    </row>
    <row r="118" spans="2:24" x14ac:dyDescent="0.25">
      <c r="B118" s="9">
        <v>114</v>
      </c>
      <c r="C118" s="22">
        <v>43999</v>
      </c>
      <c r="D118" s="9">
        <f t="shared" si="79"/>
        <v>86217</v>
      </c>
      <c r="E118" s="2">
        <f t="shared" si="80"/>
        <v>2875299</v>
      </c>
      <c r="F118" s="63">
        <f t="shared" si="87"/>
        <v>6740.5612684307434</v>
      </c>
      <c r="G118" s="28">
        <f t="shared" si="71"/>
        <v>1.8304941639981115E-3</v>
      </c>
      <c r="H118" s="81">
        <f t="shared" si="72"/>
        <v>1</v>
      </c>
      <c r="I118" s="9">
        <f t="shared" si="85"/>
        <v>-4807899</v>
      </c>
      <c r="J118" s="2">
        <f t="shared" si="81"/>
        <v>0</v>
      </c>
      <c r="K118" s="48">
        <f t="shared" si="86"/>
        <v>2875299</v>
      </c>
      <c r="L118" s="88">
        <f t="shared" si="82"/>
        <v>-273223</v>
      </c>
      <c r="M118" s="2">
        <f t="shared" si="83"/>
        <v>0</v>
      </c>
      <c r="N118" s="48">
        <f t="shared" si="84"/>
        <v>158210</v>
      </c>
      <c r="P118" s="53">
        <f t="shared" si="75"/>
        <v>1.6088132243464963E-6</v>
      </c>
      <c r="Q118" s="52">
        <f t="shared" si="76"/>
        <v>8.7251320259505238</v>
      </c>
      <c r="R118" s="52">
        <f t="shared" si="77"/>
        <v>0</v>
      </c>
      <c r="S118" s="16">
        <f t="shared" si="78"/>
        <v>0</v>
      </c>
      <c r="T118" s="164"/>
      <c r="U118" s="165"/>
      <c r="V118" s="112"/>
      <c r="W118" s="165"/>
      <c r="X118" s="108"/>
    </row>
    <row r="119" spans="2:24" x14ac:dyDescent="0.25">
      <c r="B119" s="11">
        <v>115</v>
      </c>
      <c r="C119" s="21">
        <v>44000</v>
      </c>
      <c r="D119" s="11">
        <f t="shared" si="79"/>
        <v>86217</v>
      </c>
      <c r="E119" s="4">
        <f t="shared" si="80"/>
        <v>3042722</v>
      </c>
      <c r="F119" s="64">
        <f t="shared" si="87"/>
        <v>6740.5612684307434</v>
      </c>
      <c r="G119" s="27">
        <f t="shared" si="71"/>
        <v>1.8304941639981115E-3</v>
      </c>
      <c r="H119" s="80">
        <f t="shared" si="72"/>
        <v>1</v>
      </c>
      <c r="I119" s="11">
        <f t="shared" si="85"/>
        <v>-5097032</v>
      </c>
      <c r="J119" s="4">
        <f t="shared" si="81"/>
        <v>0</v>
      </c>
      <c r="K119" s="51">
        <f t="shared" si="86"/>
        <v>3042722</v>
      </c>
      <c r="L119" s="87">
        <f t="shared" si="82"/>
        <v>-289133</v>
      </c>
      <c r="M119" s="4">
        <f t="shared" si="83"/>
        <v>0</v>
      </c>
      <c r="N119" s="51">
        <f t="shared" si="84"/>
        <v>167423</v>
      </c>
      <c r="P119" s="54">
        <f t="shared" ref="P119:P150" si="88">R$17*((1+P$17-Q$17)*(1+P$17+S$17)-Q$17)</f>
        <v>1.6088132243464963E-6</v>
      </c>
      <c r="Q119" s="55">
        <f t="shared" ref="Q119:Q150" si="89">(1+P$17-Q$17)*(1+P$17+S$17)-R$17*((S$17*K118)+((I118+J118)*(1+P$17+S$17)))</f>
        <v>9.1919350215607007</v>
      </c>
      <c r="R119" s="55">
        <f t="shared" ref="R119:R150" si="90">-J118*(1+P$17+S$17)</f>
        <v>0</v>
      </c>
      <c r="S119" s="56">
        <f t="shared" si="78"/>
        <v>0</v>
      </c>
      <c r="T119" s="162"/>
      <c r="U119" s="163"/>
      <c r="V119" s="166"/>
      <c r="W119" s="163"/>
      <c r="X119" s="167"/>
    </row>
    <row r="120" spans="2:24" x14ac:dyDescent="0.25">
      <c r="B120" s="9">
        <v>116</v>
      </c>
      <c r="C120" s="22">
        <v>44001</v>
      </c>
      <c r="D120" s="9">
        <f t="shared" si="79"/>
        <v>86217</v>
      </c>
      <c r="E120" s="2">
        <f t="shared" si="80"/>
        <v>3219893</v>
      </c>
      <c r="F120" s="63">
        <f t="shared" si="87"/>
        <v>6740.5612684307434</v>
      </c>
      <c r="G120" s="28">
        <f t="shared" si="71"/>
        <v>1.8304941639981115E-3</v>
      </c>
      <c r="H120" s="81">
        <f t="shared" si="72"/>
        <v>1</v>
      </c>
      <c r="I120" s="9">
        <f t="shared" si="85"/>
        <v>-5403000</v>
      </c>
      <c r="J120" s="2">
        <f t="shared" si="81"/>
        <v>0</v>
      </c>
      <c r="K120" s="48">
        <f t="shared" si="86"/>
        <v>3219893</v>
      </c>
      <c r="L120" s="88">
        <f t="shared" si="82"/>
        <v>-305968</v>
      </c>
      <c r="M120" s="2">
        <f t="shared" si="83"/>
        <v>0</v>
      </c>
      <c r="N120" s="48">
        <f t="shared" si="84"/>
        <v>177171</v>
      </c>
      <c r="P120" s="53">
        <f t="shared" si="88"/>
        <v>1.6088132243464963E-6</v>
      </c>
      <c r="Q120" s="52">
        <f t="shared" si="89"/>
        <v>9.6859203884850693</v>
      </c>
      <c r="R120" s="52">
        <f t="shared" si="90"/>
        <v>0</v>
      </c>
      <c r="S120" s="16">
        <f t="shared" si="78"/>
        <v>0</v>
      </c>
      <c r="T120" s="164"/>
      <c r="U120" s="165"/>
      <c r="V120" s="112"/>
      <c r="W120" s="165"/>
      <c r="X120" s="108"/>
    </row>
    <row r="121" spans="2:24" x14ac:dyDescent="0.25">
      <c r="B121" s="11">
        <v>117</v>
      </c>
      <c r="C121" s="21">
        <v>44002</v>
      </c>
      <c r="D121" s="11">
        <f t="shared" si="79"/>
        <v>86217</v>
      </c>
      <c r="E121" s="4">
        <f t="shared" si="80"/>
        <v>3407381</v>
      </c>
      <c r="F121" s="64">
        <f t="shared" si="87"/>
        <v>6740.5612684307434</v>
      </c>
      <c r="G121" s="27">
        <f t="shared" si="71"/>
        <v>1.8304941639981115E-3</v>
      </c>
      <c r="H121" s="80">
        <f t="shared" si="72"/>
        <v>1</v>
      </c>
      <c r="I121" s="11">
        <f t="shared" si="85"/>
        <v>-5726784</v>
      </c>
      <c r="J121" s="4">
        <f t="shared" si="81"/>
        <v>0</v>
      </c>
      <c r="K121" s="51">
        <f t="shared" si="86"/>
        <v>3407381</v>
      </c>
      <c r="L121" s="87">
        <f t="shared" si="82"/>
        <v>-323784</v>
      </c>
      <c r="M121" s="4">
        <f t="shared" si="83"/>
        <v>0</v>
      </c>
      <c r="N121" s="51">
        <f t="shared" si="84"/>
        <v>187488</v>
      </c>
      <c r="P121" s="54">
        <f t="shared" si="88"/>
        <v>1.6088132243464963E-6</v>
      </c>
      <c r="Q121" s="55">
        <f t="shared" si="89"/>
        <v>10.208668393320833</v>
      </c>
      <c r="R121" s="55">
        <f t="shared" si="90"/>
        <v>0</v>
      </c>
      <c r="S121" s="56">
        <f t="shared" si="78"/>
        <v>0</v>
      </c>
      <c r="T121" s="162"/>
      <c r="U121" s="163"/>
      <c r="V121" s="166"/>
      <c r="W121" s="163"/>
      <c r="X121" s="167"/>
    </row>
    <row r="122" spans="2:24" x14ac:dyDescent="0.25">
      <c r="B122" s="9">
        <v>118</v>
      </c>
      <c r="C122" s="22">
        <v>44003</v>
      </c>
      <c r="D122" s="9">
        <f t="shared" si="79"/>
        <v>86217</v>
      </c>
      <c r="E122" s="2">
        <f t="shared" si="80"/>
        <v>3605786</v>
      </c>
      <c r="F122" s="63">
        <f t="shared" si="87"/>
        <v>6740.5612684307434</v>
      </c>
      <c r="G122" s="28">
        <f t="shared" si="71"/>
        <v>1.8304941639981115E-3</v>
      </c>
      <c r="H122" s="81">
        <f t="shared" si="72"/>
        <v>1</v>
      </c>
      <c r="I122" s="9">
        <f t="shared" si="85"/>
        <v>-6069421</v>
      </c>
      <c r="J122" s="2">
        <f t="shared" si="81"/>
        <v>0</v>
      </c>
      <c r="K122" s="48">
        <f t="shared" si="86"/>
        <v>3605786</v>
      </c>
      <c r="L122" s="88">
        <f t="shared" si="82"/>
        <v>-342637</v>
      </c>
      <c r="M122" s="2">
        <f t="shared" si="83"/>
        <v>0</v>
      </c>
      <c r="N122" s="48">
        <f t="shared" si="84"/>
        <v>198405</v>
      </c>
      <c r="P122" s="53">
        <f t="shared" si="88"/>
        <v>1.6088132243464963E-6</v>
      </c>
      <c r="Q122" s="52">
        <f t="shared" si="89"/>
        <v>10.761855234373197</v>
      </c>
      <c r="R122" s="52">
        <f t="shared" si="90"/>
        <v>0</v>
      </c>
      <c r="S122" s="16">
        <f t="shared" si="78"/>
        <v>0</v>
      </c>
      <c r="T122" s="164"/>
      <c r="U122" s="165"/>
      <c r="V122" s="112"/>
      <c r="W122" s="165"/>
      <c r="X122" s="108"/>
    </row>
    <row r="123" spans="2:24" x14ac:dyDescent="0.25">
      <c r="B123" s="11">
        <v>119</v>
      </c>
      <c r="C123" s="21">
        <v>44004</v>
      </c>
      <c r="D123" s="11">
        <f t="shared" si="79"/>
        <v>86217</v>
      </c>
      <c r="E123" s="4">
        <f t="shared" si="80"/>
        <v>3815743</v>
      </c>
      <c r="F123" s="64">
        <f t="shared" si="87"/>
        <v>6740.5612684307434</v>
      </c>
      <c r="G123" s="27">
        <f t="shared" si="71"/>
        <v>1.8304941639981115E-3</v>
      </c>
      <c r="H123" s="80">
        <f t="shared" si="72"/>
        <v>1</v>
      </c>
      <c r="I123" s="11">
        <f t="shared" si="85"/>
        <v>-6432009</v>
      </c>
      <c r="J123" s="4">
        <f t="shared" si="81"/>
        <v>0</v>
      </c>
      <c r="K123" s="51">
        <f t="shared" si="86"/>
        <v>3815743</v>
      </c>
      <c r="L123" s="87">
        <f t="shared" si="82"/>
        <v>-362588</v>
      </c>
      <c r="M123" s="4">
        <f t="shared" si="83"/>
        <v>0</v>
      </c>
      <c r="N123" s="51">
        <f t="shared" si="84"/>
        <v>209957</v>
      </c>
      <c r="P123" s="54">
        <f t="shared" si="88"/>
        <v>1.6088132243464963E-6</v>
      </c>
      <c r="Q123" s="55">
        <f t="shared" si="89"/>
        <v>11.347252554607465</v>
      </c>
      <c r="R123" s="55">
        <f t="shared" si="90"/>
        <v>0</v>
      </c>
      <c r="S123" s="56">
        <f t="shared" si="78"/>
        <v>0</v>
      </c>
      <c r="T123" s="162"/>
      <c r="U123" s="163"/>
      <c r="V123" s="166"/>
      <c r="W123" s="163"/>
      <c r="X123" s="167"/>
    </row>
    <row r="124" spans="2:24" x14ac:dyDescent="0.25">
      <c r="B124" s="9">
        <v>120</v>
      </c>
      <c r="C124" s="22">
        <v>44005</v>
      </c>
      <c r="D124" s="9">
        <f t="shared" si="79"/>
        <v>86217</v>
      </c>
      <c r="E124" s="2">
        <f t="shared" si="80"/>
        <v>4037926</v>
      </c>
      <c r="F124" s="63">
        <f t="shared" si="87"/>
        <v>6740.5612684307434</v>
      </c>
      <c r="G124" s="28">
        <f t="shared" si="71"/>
        <v>1.8304941639981115E-3</v>
      </c>
      <c r="H124" s="81">
        <f t="shared" si="72"/>
        <v>1</v>
      </c>
      <c r="I124" s="9">
        <f t="shared" si="85"/>
        <v>-6815710</v>
      </c>
      <c r="J124" s="2">
        <f t="shared" si="81"/>
        <v>0</v>
      </c>
      <c r="K124" s="48">
        <f t="shared" si="86"/>
        <v>4037926</v>
      </c>
      <c r="L124" s="88">
        <f t="shared" si="82"/>
        <v>-383701</v>
      </c>
      <c r="M124" s="2">
        <f t="shared" si="83"/>
        <v>0</v>
      </c>
      <c r="N124" s="48">
        <f t="shared" si="84"/>
        <v>222183</v>
      </c>
      <c r="P124" s="53">
        <f t="shared" si="88"/>
        <v>1.6088132243464963E-6</v>
      </c>
      <c r="Q124" s="52">
        <f t="shared" si="89"/>
        <v>11.966736163531225</v>
      </c>
      <c r="R124" s="52">
        <f t="shared" si="90"/>
        <v>0</v>
      </c>
      <c r="S124" s="16">
        <f t="shared" si="78"/>
        <v>0</v>
      </c>
      <c r="T124" s="164"/>
      <c r="U124" s="165"/>
      <c r="V124" s="112"/>
      <c r="W124" s="165"/>
      <c r="X124" s="108"/>
    </row>
    <row r="125" spans="2:24" x14ac:dyDescent="0.25">
      <c r="B125" s="11">
        <v>121</v>
      </c>
      <c r="C125" s="21">
        <v>44006</v>
      </c>
      <c r="D125" s="11">
        <f t="shared" si="79"/>
        <v>86217</v>
      </c>
      <c r="E125" s="4">
        <f t="shared" si="80"/>
        <v>4273046</v>
      </c>
      <c r="F125" s="64">
        <f t="shared" si="87"/>
        <v>6740.5612684307434</v>
      </c>
      <c r="G125" s="27">
        <f t="shared" si="71"/>
        <v>1.8304941639981115E-3</v>
      </c>
      <c r="H125" s="80">
        <f t="shared" si="72"/>
        <v>1</v>
      </c>
      <c r="I125" s="11">
        <f t="shared" si="85"/>
        <v>-7221753</v>
      </c>
      <c r="J125" s="4">
        <f t="shared" si="81"/>
        <v>0</v>
      </c>
      <c r="K125" s="51">
        <f t="shared" si="86"/>
        <v>4273046</v>
      </c>
      <c r="L125" s="87">
        <f t="shared" si="82"/>
        <v>-406043</v>
      </c>
      <c r="M125" s="4">
        <f t="shared" si="83"/>
        <v>0</v>
      </c>
      <c r="N125" s="51">
        <f t="shared" si="84"/>
        <v>235120</v>
      </c>
      <c r="P125" s="54">
        <f t="shared" si="88"/>
        <v>1.6088132243464963E-6</v>
      </c>
      <c r="Q125" s="55">
        <f t="shared" si="89"/>
        <v>12.622291530082533</v>
      </c>
      <c r="R125" s="55">
        <f t="shared" si="90"/>
        <v>0</v>
      </c>
      <c r="S125" s="56">
        <f t="shared" si="78"/>
        <v>0</v>
      </c>
      <c r="T125" s="162"/>
      <c r="U125" s="163"/>
      <c r="V125" s="166"/>
      <c r="W125" s="163"/>
      <c r="X125" s="167"/>
    </row>
    <row r="126" spans="2:24" x14ac:dyDescent="0.25">
      <c r="B126" s="9">
        <v>122</v>
      </c>
      <c r="C126" s="22">
        <v>44007</v>
      </c>
      <c r="D126" s="9">
        <f t="shared" si="79"/>
        <v>86217</v>
      </c>
      <c r="E126" s="2">
        <f t="shared" si="80"/>
        <v>4521857</v>
      </c>
      <c r="F126" s="63">
        <f t="shared" si="87"/>
        <v>6740.5612684307434</v>
      </c>
      <c r="G126" s="28">
        <f t="shared" si="71"/>
        <v>1.8304941639981115E-3</v>
      </c>
      <c r="H126" s="81">
        <f t="shared" si="72"/>
        <v>1</v>
      </c>
      <c r="I126" s="9">
        <f t="shared" si="85"/>
        <v>-7651439</v>
      </c>
      <c r="J126" s="2">
        <f t="shared" si="81"/>
        <v>0</v>
      </c>
      <c r="K126" s="48">
        <f t="shared" si="86"/>
        <v>4521857</v>
      </c>
      <c r="L126" s="88">
        <f t="shared" si="82"/>
        <v>-429686</v>
      </c>
      <c r="M126" s="2">
        <f t="shared" si="83"/>
        <v>0</v>
      </c>
      <c r="N126" s="48">
        <f t="shared" si="84"/>
        <v>248811</v>
      </c>
      <c r="P126" s="53">
        <f t="shared" si="88"/>
        <v>1.6088132243464963E-6</v>
      </c>
      <c r="Q126" s="52">
        <f t="shared" si="89"/>
        <v>13.316018301422307</v>
      </c>
      <c r="R126" s="52">
        <f t="shared" si="90"/>
        <v>0</v>
      </c>
      <c r="S126" s="16">
        <f t="shared" si="78"/>
        <v>0</v>
      </c>
      <c r="T126" s="164"/>
      <c r="U126" s="165"/>
      <c r="V126" s="112"/>
      <c r="W126" s="165"/>
      <c r="X126" s="108"/>
    </row>
    <row r="127" spans="2:24" x14ac:dyDescent="0.25">
      <c r="B127" s="11">
        <v>123</v>
      </c>
      <c r="C127" s="21">
        <v>44008</v>
      </c>
      <c r="D127" s="11">
        <f t="shared" si="79"/>
        <v>86217</v>
      </c>
      <c r="E127" s="4">
        <f t="shared" si="80"/>
        <v>4785156</v>
      </c>
      <c r="F127" s="64">
        <f t="shared" si="87"/>
        <v>6740.5612684307434</v>
      </c>
      <c r="G127" s="27">
        <f t="shared" si="71"/>
        <v>1.8304941639981115E-3</v>
      </c>
      <c r="H127" s="80">
        <f t="shared" si="72"/>
        <v>1</v>
      </c>
      <c r="I127" s="11">
        <f t="shared" si="85"/>
        <v>-8106145</v>
      </c>
      <c r="J127" s="4">
        <f t="shared" si="81"/>
        <v>0</v>
      </c>
      <c r="K127" s="51">
        <f t="shared" si="86"/>
        <v>4785156</v>
      </c>
      <c r="L127" s="87">
        <f t="shared" si="82"/>
        <v>-454706</v>
      </c>
      <c r="M127" s="4">
        <f t="shared" si="83"/>
        <v>0</v>
      </c>
      <c r="N127" s="51">
        <f t="shared" si="84"/>
        <v>263299</v>
      </c>
      <c r="P127" s="54">
        <f t="shared" si="88"/>
        <v>1.6088132243464963E-6</v>
      </c>
      <c r="Q127" s="55">
        <f t="shared" si="89"/>
        <v>14.050139349515112</v>
      </c>
      <c r="R127" s="55">
        <f t="shared" si="90"/>
        <v>0</v>
      </c>
      <c r="S127" s="56">
        <f t="shared" si="78"/>
        <v>0</v>
      </c>
      <c r="T127" s="162"/>
      <c r="U127" s="163"/>
      <c r="V127" s="166"/>
      <c r="W127" s="163"/>
      <c r="X127" s="167"/>
    </row>
    <row r="128" spans="2:24" x14ac:dyDescent="0.25">
      <c r="B128" s="9">
        <v>124</v>
      </c>
      <c r="C128" s="22">
        <v>44009</v>
      </c>
      <c r="D128" s="9">
        <f t="shared" si="79"/>
        <v>86217</v>
      </c>
      <c r="E128" s="2">
        <f t="shared" si="80"/>
        <v>5063786</v>
      </c>
      <c r="F128" s="63">
        <f t="shared" si="87"/>
        <v>6740.5612684307434</v>
      </c>
      <c r="G128" s="28">
        <f t="shared" si="71"/>
        <v>1.8304941639981115E-3</v>
      </c>
      <c r="H128" s="81">
        <f t="shared" si="72"/>
        <v>1</v>
      </c>
      <c r="I128" s="9">
        <f t="shared" si="85"/>
        <v>-8587327</v>
      </c>
      <c r="J128" s="2">
        <f t="shared" si="81"/>
        <v>0</v>
      </c>
      <c r="K128" s="48">
        <f t="shared" si="86"/>
        <v>5063786</v>
      </c>
      <c r="L128" s="88">
        <f t="shared" si="82"/>
        <v>-481182</v>
      </c>
      <c r="M128" s="2">
        <f t="shared" si="83"/>
        <v>0</v>
      </c>
      <c r="N128" s="48">
        <f t="shared" si="84"/>
        <v>278630</v>
      </c>
      <c r="P128" s="53">
        <f t="shared" si="88"/>
        <v>1.6088132243464963E-6</v>
      </c>
      <c r="Q128" s="52">
        <f t="shared" si="89"/>
        <v>14.82700722911714</v>
      </c>
      <c r="R128" s="52">
        <f t="shared" si="90"/>
        <v>0</v>
      </c>
      <c r="S128" s="16">
        <f t="shared" si="78"/>
        <v>0</v>
      </c>
      <c r="T128" s="164"/>
      <c r="U128" s="165"/>
      <c r="V128" s="112"/>
      <c r="W128" s="165"/>
      <c r="X128" s="108"/>
    </row>
    <row r="129" spans="2:24" x14ac:dyDescent="0.25">
      <c r="B129" s="11">
        <v>125</v>
      </c>
      <c r="C129" s="21">
        <v>44010</v>
      </c>
      <c r="D129" s="11">
        <f t="shared" si="79"/>
        <v>86217</v>
      </c>
      <c r="E129" s="4">
        <f t="shared" si="80"/>
        <v>5358640</v>
      </c>
      <c r="F129" s="64">
        <f t="shared" si="87"/>
        <v>6740.5612684307434</v>
      </c>
      <c r="G129" s="27">
        <f t="shared" si="71"/>
        <v>1.8304941639981115E-3</v>
      </c>
      <c r="H129" s="80">
        <f t="shared" si="72"/>
        <v>1</v>
      </c>
      <c r="I129" s="11">
        <f t="shared" si="85"/>
        <v>-9096528</v>
      </c>
      <c r="J129" s="4">
        <f t="shared" si="81"/>
        <v>0</v>
      </c>
      <c r="K129" s="51">
        <f t="shared" si="86"/>
        <v>5358640</v>
      </c>
      <c r="L129" s="87">
        <f t="shared" si="82"/>
        <v>-509201</v>
      </c>
      <c r="M129" s="4">
        <f t="shared" si="83"/>
        <v>0</v>
      </c>
      <c r="N129" s="51">
        <f t="shared" si="84"/>
        <v>294854</v>
      </c>
      <c r="P129" s="54">
        <f t="shared" si="88"/>
        <v>1.6088132243464963E-6</v>
      </c>
      <c r="Q129" s="55">
        <f t="shared" si="89"/>
        <v>15.649109508315101</v>
      </c>
      <c r="R129" s="55">
        <f t="shared" si="90"/>
        <v>0</v>
      </c>
      <c r="S129" s="56">
        <f t="shared" si="78"/>
        <v>0</v>
      </c>
      <c r="T129" s="162"/>
      <c r="U129" s="163"/>
      <c r="V129" s="166"/>
      <c r="W129" s="163"/>
      <c r="X129" s="167"/>
    </row>
    <row r="130" spans="2:24" x14ac:dyDescent="0.25">
      <c r="B130" s="9">
        <v>126</v>
      </c>
      <c r="C130" s="22">
        <v>44011</v>
      </c>
      <c r="D130" s="9">
        <f t="shared" si="79"/>
        <v>86217</v>
      </c>
      <c r="E130" s="2">
        <f t="shared" si="80"/>
        <v>5670663</v>
      </c>
      <c r="F130" s="63">
        <f t="shared" si="87"/>
        <v>6740.5612684307434</v>
      </c>
      <c r="G130" s="28">
        <f t="shared" si="71"/>
        <v>1.8304941639981115E-3</v>
      </c>
      <c r="H130" s="81">
        <f t="shared" si="72"/>
        <v>1</v>
      </c>
      <c r="I130" s="9">
        <f t="shared" si="85"/>
        <v>-9635378</v>
      </c>
      <c r="J130" s="2">
        <f t="shared" si="81"/>
        <v>0</v>
      </c>
      <c r="K130" s="48">
        <f t="shared" si="86"/>
        <v>5670663</v>
      </c>
      <c r="L130" s="88">
        <f t="shared" si="82"/>
        <v>-538850</v>
      </c>
      <c r="M130" s="2">
        <f t="shared" si="83"/>
        <v>0</v>
      </c>
      <c r="N130" s="48">
        <f t="shared" si="84"/>
        <v>312023</v>
      </c>
      <c r="P130" s="53">
        <f t="shared" si="88"/>
        <v>1.6088132243464963E-6</v>
      </c>
      <c r="Q130" s="52">
        <f t="shared" si="89"/>
        <v>16.519082333899402</v>
      </c>
      <c r="R130" s="52">
        <f t="shared" si="90"/>
        <v>0</v>
      </c>
      <c r="S130" s="16">
        <f t="shared" si="78"/>
        <v>0</v>
      </c>
      <c r="T130" s="164"/>
      <c r="U130" s="165"/>
      <c r="V130" s="112"/>
      <c r="W130" s="165"/>
      <c r="X130" s="108"/>
    </row>
    <row r="131" spans="2:24" x14ac:dyDescent="0.25">
      <c r="B131" s="11">
        <v>127</v>
      </c>
      <c r="C131" s="21">
        <v>44012</v>
      </c>
      <c r="D131" s="11">
        <f t="shared" si="79"/>
        <v>86217</v>
      </c>
      <c r="E131" s="4">
        <f t="shared" si="80"/>
        <v>6000854</v>
      </c>
      <c r="F131" s="64">
        <f t="shared" si="87"/>
        <v>6740.5612684307434</v>
      </c>
      <c r="G131" s="27">
        <f t="shared" si="71"/>
        <v>1.8304941639981115E-3</v>
      </c>
      <c r="H131" s="80">
        <f t="shared" si="72"/>
        <v>1</v>
      </c>
      <c r="I131" s="11">
        <f t="shared" si="85"/>
        <v>-10205604</v>
      </c>
      <c r="J131" s="4">
        <f t="shared" si="81"/>
        <v>0</v>
      </c>
      <c r="K131" s="51">
        <f t="shared" si="86"/>
        <v>6000854</v>
      </c>
      <c r="L131" s="87">
        <f t="shared" si="82"/>
        <v>-570226</v>
      </c>
      <c r="M131" s="4">
        <f t="shared" si="83"/>
        <v>0</v>
      </c>
      <c r="N131" s="51">
        <f t="shared" si="84"/>
        <v>330191</v>
      </c>
      <c r="P131" s="54">
        <f t="shared" si="88"/>
        <v>1.6088132243464963E-6</v>
      </c>
      <c r="Q131" s="55">
        <f t="shared" si="89"/>
        <v>17.43971075606272</v>
      </c>
      <c r="R131" s="55">
        <f t="shared" si="90"/>
        <v>0</v>
      </c>
      <c r="S131" s="56">
        <f t="shared" si="78"/>
        <v>0</v>
      </c>
      <c r="T131" s="162"/>
      <c r="U131" s="163"/>
      <c r="V131" s="166"/>
      <c r="W131" s="163"/>
      <c r="X131" s="167"/>
    </row>
    <row r="132" spans="2:24" x14ac:dyDescent="0.25">
      <c r="B132" s="9">
        <v>128</v>
      </c>
      <c r="C132" s="22">
        <v>44013</v>
      </c>
      <c r="D132" s="9">
        <f t="shared" si="79"/>
        <v>86217</v>
      </c>
      <c r="E132" s="2">
        <f t="shared" si="80"/>
        <v>6350272</v>
      </c>
      <c r="F132" s="63">
        <f t="shared" si="87"/>
        <v>6740.5612684307434</v>
      </c>
      <c r="G132" s="28">
        <f t="shared" ref="G132:G195" si="91">D132/U$3</f>
        <v>1.8304941639981115E-3</v>
      </c>
      <c r="H132" s="81">
        <f t="shared" si="72"/>
        <v>1</v>
      </c>
      <c r="I132" s="9">
        <f t="shared" si="85"/>
        <v>-10809034</v>
      </c>
      <c r="J132" s="2">
        <f t="shared" si="81"/>
        <v>0</v>
      </c>
      <c r="K132" s="48">
        <f t="shared" si="86"/>
        <v>6350272</v>
      </c>
      <c r="L132" s="88">
        <f t="shared" si="82"/>
        <v>-603430</v>
      </c>
      <c r="M132" s="2">
        <f t="shared" si="83"/>
        <v>0</v>
      </c>
      <c r="N132" s="48">
        <f t="shared" si="84"/>
        <v>349418</v>
      </c>
      <c r="P132" s="53">
        <f t="shared" si="88"/>
        <v>1.6088132243464963E-6</v>
      </c>
      <c r="Q132" s="52">
        <f t="shared" si="89"/>
        <v>18.413945198068614</v>
      </c>
      <c r="R132" s="52">
        <f t="shared" si="90"/>
        <v>0</v>
      </c>
      <c r="S132" s="16">
        <f t="shared" si="78"/>
        <v>0</v>
      </c>
      <c r="T132" s="164"/>
      <c r="U132" s="165"/>
      <c r="V132" s="112"/>
      <c r="W132" s="165"/>
      <c r="X132" s="108"/>
    </row>
    <row r="133" spans="2:24" x14ac:dyDescent="0.25">
      <c r="B133" s="11">
        <v>129</v>
      </c>
      <c r="C133" s="21">
        <v>44014</v>
      </c>
      <c r="D133" s="11">
        <f t="shared" si="79"/>
        <v>86217</v>
      </c>
      <c r="E133" s="4">
        <f t="shared" si="80"/>
        <v>6720036</v>
      </c>
      <c r="F133" s="64">
        <f t="shared" si="87"/>
        <v>6740.5612684307434</v>
      </c>
      <c r="G133" s="27">
        <f t="shared" si="91"/>
        <v>1.8304941639981115E-3</v>
      </c>
      <c r="H133" s="80">
        <f t="shared" ref="H133:H196" si="92">D133/D132</f>
        <v>1</v>
      </c>
      <c r="I133" s="11">
        <f t="shared" ref="I133:I164" si="93">INT((S$17*K133+I132)/(1+R$17*J133))</f>
        <v>-11447600</v>
      </c>
      <c r="J133" s="4">
        <f t="shared" si="81"/>
        <v>0</v>
      </c>
      <c r="K133" s="51">
        <f t="shared" ref="K133:K164" si="94">INT((Q$17*J133+K132)/(1+P$17+S$17))</f>
        <v>6720036</v>
      </c>
      <c r="L133" s="87">
        <f t="shared" si="82"/>
        <v>-638566</v>
      </c>
      <c r="M133" s="4">
        <f t="shared" si="83"/>
        <v>0</v>
      </c>
      <c r="N133" s="51">
        <f t="shared" si="84"/>
        <v>369764</v>
      </c>
      <c r="P133" s="54">
        <f t="shared" si="88"/>
        <v>1.6088132243464963E-6</v>
      </c>
      <c r="Q133" s="55">
        <f t="shared" si="89"/>
        <v>19.444908888335256</v>
      </c>
      <c r="R133" s="55">
        <f t="shared" si="90"/>
        <v>0</v>
      </c>
      <c r="S133" s="56">
        <f t="shared" si="78"/>
        <v>0</v>
      </c>
      <c r="T133" s="162"/>
      <c r="U133" s="163"/>
      <c r="V133" s="166"/>
      <c r="W133" s="163"/>
      <c r="X133" s="167"/>
    </row>
    <row r="134" spans="2:24" x14ac:dyDescent="0.25">
      <c r="B134" s="9">
        <v>130</v>
      </c>
      <c r="C134" s="22">
        <v>44015</v>
      </c>
      <c r="D134" s="9">
        <f t="shared" si="79"/>
        <v>86217</v>
      </c>
      <c r="E134" s="2">
        <f t="shared" si="80"/>
        <v>7111330</v>
      </c>
      <c r="F134" s="63">
        <f t="shared" si="87"/>
        <v>6740.5612684307434</v>
      </c>
      <c r="G134" s="28">
        <f t="shared" si="91"/>
        <v>1.8304941639981115E-3</v>
      </c>
      <c r="H134" s="81">
        <f t="shared" si="92"/>
        <v>1</v>
      </c>
      <c r="I134" s="9">
        <f t="shared" si="93"/>
        <v>-12123348</v>
      </c>
      <c r="J134" s="2">
        <f t="shared" si="81"/>
        <v>0</v>
      </c>
      <c r="K134" s="48">
        <f t="shared" si="94"/>
        <v>7111330</v>
      </c>
      <c r="L134" s="88">
        <f t="shared" si="82"/>
        <v>-675748</v>
      </c>
      <c r="M134" s="2">
        <f t="shared" si="83"/>
        <v>0</v>
      </c>
      <c r="N134" s="48">
        <f t="shared" si="84"/>
        <v>391294</v>
      </c>
      <c r="P134" s="53">
        <f t="shared" si="88"/>
        <v>1.6088132243464963E-6</v>
      </c>
      <c r="Q134" s="52">
        <f t="shared" si="89"/>
        <v>20.535902703926464</v>
      </c>
      <c r="R134" s="52">
        <f t="shared" si="90"/>
        <v>0</v>
      </c>
      <c r="S134" s="16">
        <f t="shared" si="78"/>
        <v>0</v>
      </c>
      <c r="T134" s="164"/>
      <c r="U134" s="165"/>
      <c r="V134" s="112"/>
      <c r="W134" s="165"/>
      <c r="X134" s="108"/>
    </row>
    <row r="135" spans="2:24" x14ac:dyDescent="0.25">
      <c r="B135" s="11">
        <v>131</v>
      </c>
      <c r="C135" s="21">
        <v>44016</v>
      </c>
      <c r="D135" s="11">
        <f t="shared" si="79"/>
        <v>86217</v>
      </c>
      <c r="E135" s="4">
        <f t="shared" si="80"/>
        <v>7525409</v>
      </c>
      <c r="F135" s="64">
        <f t="shared" si="87"/>
        <v>6740.5612684307434</v>
      </c>
      <c r="G135" s="27">
        <f t="shared" si="91"/>
        <v>1.8304941639981115E-3</v>
      </c>
      <c r="H135" s="80">
        <f t="shared" si="92"/>
        <v>1</v>
      </c>
      <c r="I135" s="11">
        <f t="shared" si="93"/>
        <v>-12838444</v>
      </c>
      <c r="J135" s="4">
        <f t="shared" si="81"/>
        <v>0</v>
      </c>
      <c r="K135" s="51">
        <f t="shared" si="94"/>
        <v>7525409</v>
      </c>
      <c r="L135" s="87">
        <f t="shared" si="82"/>
        <v>-715096</v>
      </c>
      <c r="M135" s="4">
        <f t="shared" si="83"/>
        <v>0</v>
      </c>
      <c r="N135" s="51">
        <f t="shared" si="84"/>
        <v>414079</v>
      </c>
      <c r="P135" s="54">
        <f t="shared" si="88"/>
        <v>1.6088132243464963E-6</v>
      </c>
      <c r="Q135" s="55">
        <f t="shared" si="89"/>
        <v>21.69042212726815</v>
      </c>
      <c r="R135" s="55">
        <f t="shared" si="90"/>
        <v>0</v>
      </c>
      <c r="S135" s="56">
        <f t="shared" si="78"/>
        <v>0</v>
      </c>
      <c r="T135" s="162"/>
      <c r="U135" s="163"/>
      <c r="V135" s="166"/>
      <c r="W135" s="163"/>
      <c r="X135" s="167"/>
    </row>
    <row r="136" spans="2:24" x14ac:dyDescent="0.25">
      <c r="B136" s="9">
        <v>132</v>
      </c>
      <c r="C136" s="22">
        <v>44017</v>
      </c>
      <c r="D136" s="9">
        <f t="shared" si="79"/>
        <v>86217</v>
      </c>
      <c r="E136" s="2">
        <f t="shared" si="80"/>
        <v>7963599</v>
      </c>
      <c r="F136" s="63">
        <f t="shared" si="87"/>
        <v>6740.5612684307434</v>
      </c>
      <c r="G136" s="28">
        <f t="shared" si="91"/>
        <v>1.8304941639981115E-3</v>
      </c>
      <c r="H136" s="81">
        <f t="shared" si="92"/>
        <v>1</v>
      </c>
      <c r="I136" s="9">
        <f t="shared" si="93"/>
        <v>-13595179</v>
      </c>
      <c r="J136" s="2">
        <f t="shared" si="81"/>
        <v>0</v>
      </c>
      <c r="K136" s="48">
        <f t="shared" si="94"/>
        <v>7963599</v>
      </c>
      <c r="L136" s="88">
        <f t="shared" si="82"/>
        <v>-756735</v>
      </c>
      <c r="M136" s="2">
        <f t="shared" si="83"/>
        <v>0</v>
      </c>
      <c r="N136" s="48">
        <f t="shared" si="84"/>
        <v>438190</v>
      </c>
      <c r="P136" s="53">
        <f t="shared" si="88"/>
        <v>1.6088132243464963E-6</v>
      </c>
      <c r="Q136" s="52">
        <f t="shared" si="89"/>
        <v>22.912167907226092</v>
      </c>
      <c r="R136" s="52">
        <f t="shared" si="90"/>
        <v>0</v>
      </c>
      <c r="S136" s="16">
        <f t="shared" si="78"/>
        <v>0</v>
      </c>
      <c r="T136" s="164"/>
      <c r="U136" s="165"/>
      <c r="V136" s="112"/>
      <c r="W136" s="165"/>
      <c r="X136" s="108"/>
    </row>
    <row r="137" spans="2:24" x14ac:dyDescent="0.25">
      <c r="B137" s="11">
        <v>133</v>
      </c>
      <c r="C137" s="21">
        <v>44018</v>
      </c>
      <c r="D137" s="11">
        <f t="shared" si="79"/>
        <v>86217</v>
      </c>
      <c r="E137" s="4">
        <f t="shared" si="80"/>
        <v>8427304</v>
      </c>
      <c r="F137" s="64">
        <f t="shared" si="87"/>
        <v>6740.5612684307434</v>
      </c>
      <c r="G137" s="27">
        <f t="shared" si="91"/>
        <v>1.8304941639981115E-3</v>
      </c>
      <c r="H137" s="80">
        <f t="shared" si="92"/>
        <v>1</v>
      </c>
      <c r="I137" s="11">
        <f t="shared" si="93"/>
        <v>-14395977</v>
      </c>
      <c r="J137" s="4">
        <f t="shared" si="81"/>
        <v>0</v>
      </c>
      <c r="K137" s="51">
        <f t="shared" si="94"/>
        <v>8427304</v>
      </c>
      <c r="L137" s="87">
        <f t="shared" si="82"/>
        <v>-800798</v>
      </c>
      <c r="M137" s="4">
        <f t="shared" si="83"/>
        <v>0</v>
      </c>
      <c r="N137" s="51">
        <f t="shared" si="84"/>
        <v>463705</v>
      </c>
      <c r="P137" s="54">
        <f t="shared" si="88"/>
        <v>1.6088132243464963E-6</v>
      </c>
      <c r="Q137" s="55">
        <f t="shared" si="89"/>
        <v>24.20505413159092</v>
      </c>
      <c r="R137" s="55">
        <f t="shared" si="90"/>
        <v>0</v>
      </c>
      <c r="S137" s="56">
        <f t="shared" si="78"/>
        <v>0</v>
      </c>
      <c r="T137" s="162"/>
      <c r="U137" s="163"/>
      <c r="V137" s="166"/>
      <c r="W137" s="163"/>
      <c r="X137" s="167"/>
    </row>
    <row r="138" spans="2:24" x14ac:dyDescent="0.25">
      <c r="B138" s="9">
        <v>134</v>
      </c>
      <c r="C138" s="22">
        <v>44019</v>
      </c>
      <c r="D138" s="9">
        <f t="shared" si="79"/>
        <v>86217</v>
      </c>
      <c r="E138" s="2">
        <f t="shared" si="80"/>
        <v>8918009</v>
      </c>
      <c r="F138" s="63">
        <f t="shared" si="87"/>
        <v>6740.5612684307434</v>
      </c>
      <c r="G138" s="28">
        <f t="shared" si="91"/>
        <v>1.8304941639981115E-3</v>
      </c>
      <c r="H138" s="81">
        <f t="shared" si="92"/>
        <v>1</v>
      </c>
      <c r="I138" s="9">
        <f t="shared" si="93"/>
        <v>-15243404</v>
      </c>
      <c r="J138" s="2">
        <f t="shared" si="81"/>
        <v>0</v>
      </c>
      <c r="K138" s="48">
        <f t="shared" si="94"/>
        <v>8918009</v>
      </c>
      <c r="L138" s="88">
        <f t="shared" si="82"/>
        <v>-847427</v>
      </c>
      <c r="M138" s="2">
        <f t="shared" si="83"/>
        <v>0</v>
      </c>
      <c r="N138" s="48">
        <f t="shared" si="84"/>
        <v>490705</v>
      </c>
      <c r="P138" s="53">
        <f t="shared" si="88"/>
        <v>1.6088132243464963E-6</v>
      </c>
      <c r="Q138" s="52">
        <f t="shared" si="89"/>
        <v>25.573222279499198</v>
      </c>
      <c r="R138" s="52">
        <f t="shared" si="90"/>
        <v>0</v>
      </c>
      <c r="S138" s="16">
        <f t="shared" si="78"/>
        <v>0</v>
      </c>
      <c r="T138" s="164"/>
      <c r="U138" s="165"/>
      <c r="V138" s="112"/>
      <c r="W138" s="165"/>
      <c r="X138" s="108"/>
    </row>
    <row r="139" spans="2:24" x14ac:dyDescent="0.25">
      <c r="B139" s="11">
        <v>135</v>
      </c>
      <c r="C139" s="21">
        <v>44020</v>
      </c>
      <c r="D139" s="11">
        <f t="shared" si="79"/>
        <v>86217</v>
      </c>
      <c r="E139" s="4">
        <f t="shared" si="80"/>
        <v>9437287</v>
      </c>
      <c r="F139" s="64">
        <f t="shared" si="87"/>
        <v>6740.5612684307434</v>
      </c>
      <c r="G139" s="27">
        <f t="shared" si="91"/>
        <v>1.8304941639981115E-3</v>
      </c>
      <c r="H139" s="80">
        <f t="shared" si="92"/>
        <v>1</v>
      </c>
      <c r="I139" s="11">
        <f t="shared" si="93"/>
        <v>-16140174</v>
      </c>
      <c r="J139" s="4">
        <f t="shared" si="81"/>
        <v>0</v>
      </c>
      <c r="K139" s="51">
        <f t="shared" si="94"/>
        <v>9437287</v>
      </c>
      <c r="L139" s="87">
        <f t="shared" si="82"/>
        <v>-896770</v>
      </c>
      <c r="M139" s="4">
        <f t="shared" si="83"/>
        <v>0</v>
      </c>
      <c r="N139" s="51">
        <f t="shared" si="84"/>
        <v>519278</v>
      </c>
      <c r="P139" s="54">
        <f t="shared" si="88"/>
        <v>1.6088132243464963E-6</v>
      </c>
      <c r="Q139" s="55">
        <f t="shared" si="89"/>
        <v>27.02105623895428</v>
      </c>
      <c r="R139" s="55">
        <f t="shared" si="90"/>
        <v>0</v>
      </c>
      <c r="S139" s="56">
        <f t="shared" si="78"/>
        <v>0</v>
      </c>
      <c r="T139" s="162"/>
      <c r="U139" s="163"/>
      <c r="V139" s="166"/>
      <c r="W139" s="163"/>
      <c r="X139" s="167"/>
    </row>
    <row r="140" spans="2:24" x14ac:dyDescent="0.25">
      <c r="B140" s="9">
        <v>136</v>
      </c>
      <c r="C140" s="22">
        <v>44021</v>
      </c>
      <c r="D140" s="9">
        <f t="shared" si="79"/>
        <v>86217</v>
      </c>
      <c r="E140" s="2">
        <f t="shared" si="80"/>
        <v>9986802</v>
      </c>
      <c r="F140" s="63">
        <f t="shared" si="87"/>
        <v>6740.5612684307434</v>
      </c>
      <c r="G140" s="28">
        <f t="shared" si="91"/>
        <v>1.8304941639981115E-3</v>
      </c>
      <c r="H140" s="81">
        <f t="shared" si="92"/>
        <v>1</v>
      </c>
      <c r="I140" s="9">
        <f t="shared" si="93"/>
        <v>-17089162</v>
      </c>
      <c r="J140" s="2">
        <f t="shared" si="81"/>
        <v>0</v>
      </c>
      <c r="K140" s="48">
        <f t="shared" si="94"/>
        <v>9986802</v>
      </c>
      <c r="L140" s="88">
        <f t="shared" si="82"/>
        <v>-948988</v>
      </c>
      <c r="M140" s="2">
        <f t="shared" si="83"/>
        <v>0</v>
      </c>
      <c r="N140" s="48">
        <f t="shared" si="84"/>
        <v>549515</v>
      </c>
      <c r="P140" s="53">
        <f t="shared" si="88"/>
        <v>1.6088132243464963E-6</v>
      </c>
      <c r="Q140" s="52">
        <f t="shared" si="89"/>
        <v>28.553193130253398</v>
      </c>
      <c r="R140" s="52">
        <f t="shared" si="90"/>
        <v>0</v>
      </c>
      <c r="S140" s="16">
        <f t="shared" si="78"/>
        <v>0</v>
      </c>
      <c r="T140" s="164"/>
      <c r="U140" s="165"/>
      <c r="V140" s="112"/>
      <c r="W140" s="165"/>
      <c r="X140" s="108"/>
    </row>
    <row r="141" spans="2:24" x14ac:dyDescent="0.25">
      <c r="B141" s="11">
        <v>137</v>
      </c>
      <c r="C141" s="21">
        <v>44022</v>
      </c>
      <c r="D141" s="11">
        <f t="shared" si="79"/>
        <v>86217</v>
      </c>
      <c r="E141" s="4">
        <f t="shared" si="80"/>
        <v>10568314</v>
      </c>
      <c r="F141" s="64">
        <f t="shared" si="87"/>
        <v>6740.5612684307434</v>
      </c>
      <c r="G141" s="27">
        <f t="shared" si="91"/>
        <v>1.8304941639981115E-3</v>
      </c>
      <c r="H141" s="80">
        <f t="shared" si="92"/>
        <v>1</v>
      </c>
      <c r="I141" s="11">
        <f t="shared" si="93"/>
        <v>-18093407</v>
      </c>
      <c r="J141" s="4">
        <f t="shared" si="81"/>
        <v>0</v>
      </c>
      <c r="K141" s="51">
        <f t="shared" si="94"/>
        <v>10568314</v>
      </c>
      <c r="L141" s="87">
        <f t="shared" si="82"/>
        <v>-1004245</v>
      </c>
      <c r="M141" s="4">
        <f t="shared" si="83"/>
        <v>0</v>
      </c>
      <c r="N141" s="51">
        <f t="shared" si="84"/>
        <v>581512</v>
      </c>
      <c r="P141" s="54">
        <f t="shared" si="88"/>
        <v>1.6088132243464963E-6</v>
      </c>
      <c r="Q141" s="55">
        <f t="shared" si="89"/>
        <v>30.17454478149649</v>
      </c>
      <c r="R141" s="55">
        <f t="shared" si="90"/>
        <v>0</v>
      </c>
      <c r="S141" s="56">
        <f t="shared" si="78"/>
        <v>0</v>
      </c>
      <c r="T141" s="162"/>
      <c r="U141" s="163"/>
      <c r="V141" s="166"/>
      <c r="W141" s="163"/>
      <c r="X141" s="167"/>
    </row>
    <row r="142" spans="2:24" x14ac:dyDescent="0.25">
      <c r="B142" s="9">
        <v>138</v>
      </c>
      <c r="C142" s="22">
        <v>44023</v>
      </c>
      <c r="D142" s="9">
        <f t="shared" si="79"/>
        <v>86217</v>
      </c>
      <c r="E142" s="2">
        <f t="shared" si="80"/>
        <v>11183686</v>
      </c>
      <c r="F142" s="63">
        <f t="shared" si="87"/>
        <v>6740.5612684307434</v>
      </c>
      <c r="G142" s="28">
        <f t="shared" si="91"/>
        <v>1.8304941639981115E-3</v>
      </c>
      <c r="H142" s="81">
        <f t="shared" si="92"/>
        <v>1</v>
      </c>
      <c r="I142" s="9">
        <f t="shared" si="93"/>
        <v>-19156127</v>
      </c>
      <c r="J142" s="2">
        <f t="shared" si="81"/>
        <v>0</v>
      </c>
      <c r="K142" s="48">
        <f t="shared" si="94"/>
        <v>11183686</v>
      </c>
      <c r="L142" s="88">
        <f t="shared" si="82"/>
        <v>-1062720</v>
      </c>
      <c r="M142" s="2">
        <f t="shared" si="83"/>
        <v>0</v>
      </c>
      <c r="N142" s="48">
        <f t="shared" si="84"/>
        <v>615372</v>
      </c>
      <c r="P142" s="53">
        <f t="shared" si="88"/>
        <v>1.6088132243464963E-6</v>
      </c>
      <c r="Q142" s="52">
        <f t="shared" si="89"/>
        <v>31.890303383823738</v>
      </c>
      <c r="R142" s="52">
        <f t="shared" si="90"/>
        <v>0</v>
      </c>
      <c r="S142" s="16">
        <f t="shared" si="78"/>
        <v>0</v>
      </c>
      <c r="T142" s="164"/>
      <c r="U142" s="165"/>
      <c r="V142" s="112"/>
      <c r="W142" s="165"/>
      <c r="X142" s="108"/>
    </row>
    <row r="143" spans="2:24" x14ac:dyDescent="0.25">
      <c r="B143" s="11">
        <v>139</v>
      </c>
      <c r="C143" s="21">
        <v>44024</v>
      </c>
      <c r="D143" s="11">
        <f t="shared" si="79"/>
        <v>86217</v>
      </c>
      <c r="E143" s="4">
        <f t="shared" si="80"/>
        <v>11834890</v>
      </c>
      <c r="F143" s="64">
        <f t="shared" si="87"/>
        <v>6740.5612684307434</v>
      </c>
      <c r="G143" s="27">
        <f t="shared" si="91"/>
        <v>1.8304941639981115E-3</v>
      </c>
      <c r="H143" s="80">
        <f t="shared" si="92"/>
        <v>1</v>
      </c>
      <c r="I143" s="11">
        <f t="shared" si="93"/>
        <v>-20280728</v>
      </c>
      <c r="J143" s="4">
        <f t="shared" si="81"/>
        <v>0</v>
      </c>
      <c r="K143" s="51">
        <f t="shared" si="94"/>
        <v>11834890</v>
      </c>
      <c r="L143" s="87">
        <f t="shared" si="82"/>
        <v>-1124601</v>
      </c>
      <c r="M143" s="4">
        <f t="shared" si="83"/>
        <v>0</v>
      </c>
      <c r="N143" s="51">
        <f t="shared" si="84"/>
        <v>651204</v>
      </c>
      <c r="P143" s="54">
        <f t="shared" si="88"/>
        <v>1.6088132243464963E-6</v>
      </c>
      <c r="Q143" s="55">
        <f t="shared" si="89"/>
        <v>33.705966845315565</v>
      </c>
      <c r="R143" s="55">
        <f t="shared" si="90"/>
        <v>0</v>
      </c>
      <c r="S143" s="56">
        <f t="shared" si="78"/>
        <v>0</v>
      </c>
      <c r="T143" s="162"/>
      <c r="U143" s="163"/>
      <c r="V143" s="166"/>
      <c r="W143" s="163"/>
      <c r="X143" s="167"/>
    </row>
    <row r="144" spans="2:24" x14ac:dyDescent="0.25">
      <c r="B144" s="9">
        <v>140</v>
      </c>
      <c r="C144" s="22">
        <v>44025</v>
      </c>
      <c r="D144" s="9">
        <f t="shared" si="79"/>
        <v>86217</v>
      </c>
      <c r="E144" s="2">
        <f t="shared" si="80"/>
        <v>12524012</v>
      </c>
      <c r="F144" s="63">
        <f t="shared" si="87"/>
        <v>6740.5612684307434</v>
      </c>
      <c r="G144" s="28">
        <f t="shared" si="91"/>
        <v>1.8304941639981115E-3</v>
      </c>
      <c r="H144" s="81">
        <f t="shared" si="92"/>
        <v>1</v>
      </c>
      <c r="I144" s="9">
        <f t="shared" si="93"/>
        <v>-21470812</v>
      </c>
      <c r="J144" s="2">
        <f t="shared" si="81"/>
        <v>0</v>
      </c>
      <c r="K144" s="48">
        <f t="shared" si="94"/>
        <v>12524012</v>
      </c>
      <c r="L144" s="88">
        <f t="shared" si="82"/>
        <v>-1190084</v>
      </c>
      <c r="M144" s="2">
        <f t="shared" si="83"/>
        <v>0</v>
      </c>
      <c r="N144" s="48">
        <f t="shared" si="84"/>
        <v>689122</v>
      </c>
      <c r="P144" s="53">
        <f t="shared" si="88"/>
        <v>1.6088132243464963E-6</v>
      </c>
      <c r="Q144" s="52">
        <f t="shared" si="89"/>
        <v>35.627354295561439</v>
      </c>
      <c r="R144" s="52">
        <f t="shared" si="90"/>
        <v>0</v>
      </c>
      <c r="S144" s="16">
        <f t="shared" si="78"/>
        <v>0</v>
      </c>
      <c r="T144" s="164"/>
      <c r="U144" s="165"/>
      <c r="V144" s="112"/>
      <c r="W144" s="165"/>
      <c r="X144" s="108"/>
    </row>
    <row r="145" spans="2:24" x14ac:dyDescent="0.25">
      <c r="B145" s="11">
        <v>141</v>
      </c>
      <c r="C145" s="21">
        <v>44026</v>
      </c>
      <c r="D145" s="11">
        <f t="shared" si="79"/>
        <v>86217</v>
      </c>
      <c r="E145" s="4">
        <f t="shared" si="80"/>
        <v>13253261</v>
      </c>
      <c r="F145" s="64">
        <f t="shared" si="87"/>
        <v>6740.5612684307434</v>
      </c>
      <c r="G145" s="27">
        <f t="shared" si="91"/>
        <v>1.8304941639981115E-3</v>
      </c>
      <c r="H145" s="80">
        <f t="shared" si="92"/>
        <v>1</v>
      </c>
      <c r="I145" s="11">
        <f t="shared" si="93"/>
        <v>-22730192</v>
      </c>
      <c r="J145" s="4">
        <f t="shared" si="81"/>
        <v>0</v>
      </c>
      <c r="K145" s="51">
        <f t="shared" si="94"/>
        <v>13253261</v>
      </c>
      <c r="L145" s="87">
        <f t="shared" si="82"/>
        <v>-1259380</v>
      </c>
      <c r="M145" s="4">
        <f t="shared" si="83"/>
        <v>0</v>
      </c>
      <c r="N145" s="51">
        <f t="shared" si="84"/>
        <v>729249</v>
      </c>
      <c r="P145" s="54">
        <f t="shared" si="88"/>
        <v>1.6088132243464963E-6</v>
      </c>
      <c r="Q145" s="55">
        <f t="shared" si="89"/>
        <v>37.660619813382326</v>
      </c>
      <c r="R145" s="55">
        <f t="shared" si="90"/>
        <v>0</v>
      </c>
      <c r="S145" s="56">
        <f t="shared" si="78"/>
        <v>0</v>
      </c>
      <c r="T145" s="162"/>
      <c r="U145" s="163"/>
      <c r="V145" s="166"/>
      <c r="W145" s="163"/>
      <c r="X145" s="167"/>
    </row>
    <row r="146" spans="2:24" x14ac:dyDescent="0.25">
      <c r="B146" s="9">
        <v>142</v>
      </c>
      <c r="C146" s="22">
        <v>44027</v>
      </c>
      <c r="D146" s="9">
        <f t="shared" si="79"/>
        <v>86217</v>
      </c>
      <c r="E146" s="2">
        <f t="shared" si="80"/>
        <v>14024972</v>
      </c>
      <c r="F146" s="63">
        <f t="shared" si="87"/>
        <v>6740.5612684307434</v>
      </c>
      <c r="G146" s="28">
        <f t="shared" si="91"/>
        <v>1.8304941639981115E-3</v>
      </c>
      <c r="H146" s="81">
        <f t="shared" si="92"/>
        <v>1</v>
      </c>
      <c r="I146" s="9">
        <f t="shared" si="93"/>
        <v>-24062903</v>
      </c>
      <c r="J146" s="2">
        <f t="shared" si="81"/>
        <v>0</v>
      </c>
      <c r="K146" s="48">
        <f t="shared" si="94"/>
        <v>14024972</v>
      </c>
      <c r="L146" s="88">
        <f t="shared" si="82"/>
        <v>-1332711</v>
      </c>
      <c r="M146" s="2">
        <f t="shared" si="83"/>
        <v>0</v>
      </c>
      <c r="N146" s="48">
        <f t="shared" si="84"/>
        <v>771711</v>
      </c>
      <c r="P146" s="53">
        <f t="shared" si="88"/>
        <v>1.6088132243464963E-6</v>
      </c>
      <c r="Q146" s="52">
        <f t="shared" si="89"/>
        <v>39.812278105429307</v>
      </c>
      <c r="R146" s="52">
        <f t="shared" si="90"/>
        <v>0</v>
      </c>
      <c r="S146" s="16">
        <f t="shared" si="78"/>
        <v>0</v>
      </c>
      <c r="T146" s="164"/>
      <c r="U146" s="165"/>
      <c r="V146" s="112"/>
      <c r="W146" s="165"/>
      <c r="X146" s="108"/>
    </row>
    <row r="147" spans="2:24" x14ac:dyDescent="0.25">
      <c r="B147" s="11">
        <v>143</v>
      </c>
      <c r="C147" s="21">
        <v>44028</v>
      </c>
      <c r="D147" s="11">
        <f t="shared" si="79"/>
        <v>86217</v>
      </c>
      <c r="E147" s="4">
        <f t="shared" si="80"/>
        <v>14841619</v>
      </c>
      <c r="F147" s="64">
        <f t="shared" si="87"/>
        <v>6740.5612684307434</v>
      </c>
      <c r="G147" s="27">
        <f t="shared" si="91"/>
        <v>1.8304941639981115E-3</v>
      </c>
      <c r="H147" s="80">
        <f t="shared" si="92"/>
        <v>1</v>
      </c>
      <c r="I147" s="11">
        <f t="shared" si="93"/>
        <v>-25473215</v>
      </c>
      <c r="J147" s="4">
        <f t="shared" si="81"/>
        <v>0</v>
      </c>
      <c r="K147" s="51">
        <f t="shared" si="94"/>
        <v>14841619</v>
      </c>
      <c r="L147" s="87">
        <f t="shared" si="82"/>
        <v>-1410312</v>
      </c>
      <c r="M147" s="4">
        <f t="shared" si="83"/>
        <v>0</v>
      </c>
      <c r="N147" s="51">
        <f t="shared" si="84"/>
        <v>816647</v>
      </c>
      <c r="P147" s="54">
        <f t="shared" si="88"/>
        <v>1.6088132243464963E-6</v>
      </c>
      <c r="Q147" s="55">
        <f t="shared" si="89"/>
        <v>42.089222752698532</v>
      </c>
      <c r="R147" s="55">
        <f t="shared" si="90"/>
        <v>0</v>
      </c>
      <c r="S147" s="56">
        <f t="shared" si="78"/>
        <v>0</v>
      </c>
      <c r="T147" s="162"/>
      <c r="U147" s="163"/>
      <c r="V147" s="166"/>
      <c r="W147" s="163"/>
      <c r="X147" s="167"/>
    </row>
    <row r="148" spans="2:24" x14ac:dyDescent="0.25">
      <c r="B148" s="9">
        <v>144</v>
      </c>
      <c r="C148" s="22">
        <v>44029</v>
      </c>
      <c r="D148" s="9">
        <f t="shared" si="79"/>
        <v>86217</v>
      </c>
      <c r="E148" s="2">
        <f t="shared" si="80"/>
        <v>15705817</v>
      </c>
      <c r="F148" s="63">
        <f t="shared" si="87"/>
        <v>6740.5612684307434</v>
      </c>
      <c r="G148" s="28">
        <f t="shared" si="91"/>
        <v>1.8304941639981115E-3</v>
      </c>
      <c r="H148" s="81">
        <f t="shared" si="92"/>
        <v>1</v>
      </c>
      <c r="I148" s="9">
        <f t="shared" si="93"/>
        <v>-26965647</v>
      </c>
      <c r="J148" s="2">
        <f t="shared" si="81"/>
        <v>0</v>
      </c>
      <c r="K148" s="48">
        <f t="shared" si="94"/>
        <v>15705817</v>
      </c>
      <c r="L148" s="88">
        <f t="shared" si="82"/>
        <v>-1492432</v>
      </c>
      <c r="M148" s="2">
        <f t="shared" si="83"/>
        <v>0</v>
      </c>
      <c r="N148" s="48">
        <f t="shared" si="84"/>
        <v>864198</v>
      </c>
      <c r="P148" s="53">
        <f t="shared" si="88"/>
        <v>1.6088132243464963E-6</v>
      </c>
      <c r="Q148" s="52">
        <f t="shared" si="89"/>
        <v>44.498749309532968</v>
      </c>
      <c r="R148" s="52">
        <f t="shared" si="90"/>
        <v>0</v>
      </c>
      <c r="S148" s="16">
        <f t="shared" si="78"/>
        <v>0</v>
      </c>
      <c r="T148" s="164"/>
      <c r="U148" s="165"/>
      <c r="V148" s="112"/>
      <c r="W148" s="165"/>
      <c r="X148" s="108"/>
    </row>
    <row r="149" spans="2:24" x14ac:dyDescent="0.25">
      <c r="B149" s="11">
        <v>145</v>
      </c>
      <c r="C149" s="21">
        <v>44030</v>
      </c>
      <c r="D149" s="11">
        <f t="shared" si="79"/>
        <v>86217</v>
      </c>
      <c r="E149" s="4">
        <f t="shared" si="80"/>
        <v>16620336</v>
      </c>
      <c r="F149" s="64">
        <f t="shared" si="87"/>
        <v>6740.5612684307434</v>
      </c>
      <c r="G149" s="27">
        <f t="shared" si="91"/>
        <v>1.8304941639981115E-3</v>
      </c>
      <c r="H149" s="80">
        <f t="shared" si="92"/>
        <v>1</v>
      </c>
      <c r="I149" s="11">
        <f t="shared" si="93"/>
        <v>-28544980</v>
      </c>
      <c r="J149" s="4">
        <f t="shared" si="81"/>
        <v>0</v>
      </c>
      <c r="K149" s="51">
        <f t="shared" si="94"/>
        <v>16620336</v>
      </c>
      <c r="L149" s="87">
        <f t="shared" si="82"/>
        <v>-1579333</v>
      </c>
      <c r="M149" s="4">
        <f t="shared" si="83"/>
        <v>0</v>
      </c>
      <c r="N149" s="51">
        <f t="shared" si="84"/>
        <v>914519</v>
      </c>
      <c r="P149" s="54">
        <f t="shared" si="88"/>
        <v>1.6088132243464963E-6</v>
      </c>
      <c r="Q149" s="55">
        <f t="shared" si="89"/>
        <v>47.048578231279016</v>
      </c>
      <c r="R149" s="55">
        <f t="shared" si="90"/>
        <v>0</v>
      </c>
      <c r="S149" s="56">
        <f t="shared" si="78"/>
        <v>0</v>
      </c>
      <c r="T149" s="162"/>
      <c r="U149" s="163"/>
      <c r="V149" s="166"/>
      <c r="W149" s="163"/>
      <c r="X149" s="167"/>
    </row>
    <row r="150" spans="2:24" x14ac:dyDescent="0.25">
      <c r="B150" s="9">
        <v>146</v>
      </c>
      <c r="C150" s="22">
        <v>44031</v>
      </c>
      <c r="D150" s="9">
        <f t="shared" si="79"/>
        <v>86217</v>
      </c>
      <c r="E150" s="2">
        <f t="shared" si="80"/>
        <v>17588106</v>
      </c>
      <c r="F150" s="63">
        <f t="shared" si="87"/>
        <v>6740.5612684307434</v>
      </c>
      <c r="G150" s="28">
        <f t="shared" si="91"/>
        <v>1.8304941639981115E-3</v>
      </c>
      <c r="H150" s="81">
        <f t="shared" si="92"/>
        <v>1</v>
      </c>
      <c r="I150" s="9">
        <f t="shared" si="93"/>
        <v>-30216275</v>
      </c>
      <c r="J150" s="2">
        <f t="shared" si="81"/>
        <v>0</v>
      </c>
      <c r="K150" s="48">
        <f t="shared" si="94"/>
        <v>17588106</v>
      </c>
      <c r="L150" s="88">
        <f t="shared" si="82"/>
        <v>-1671295</v>
      </c>
      <c r="M150" s="2">
        <f t="shared" si="83"/>
        <v>0</v>
      </c>
      <c r="N150" s="48">
        <f t="shared" si="84"/>
        <v>967770</v>
      </c>
      <c r="P150" s="53">
        <f t="shared" si="88"/>
        <v>1.6088132243464963E-6</v>
      </c>
      <c r="Q150" s="52">
        <f t="shared" si="89"/>
        <v>49.746878135637616</v>
      </c>
      <c r="R150" s="52">
        <f t="shared" si="90"/>
        <v>0</v>
      </c>
      <c r="S150" s="16">
        <f t="shared" si="78"/>
        <v>0</v>
      </c>
      <c r="T150" s="164"/>
      <c r="U150" s="165"/>
      <c r="V150" s="112"/>
      <c r="W150" s="165"/>
      <c r="X150" s="108"/>
    </row>
    <row r="151" spans="2:24" x14ac:dyDescent="0.25">
      <c r="B151" s="11">
        <v>147</v>
      </c>
      <c r="C151" s="21">
        <v>44032</v>
      </c>
      <c r="D151" s="11">
        <f t="shared" si="79"/>
        <v>86217</v>
      </c>
      <c r="E151" s="4">
        <f t="shared" si="80"/>
        <v>18612227</v>
      </c>
      <c r="F151" s="64">
        <f t="shared" si="87"/>
        <v>6740.5612684307434</v>
      </c>
      <c r="G151" s="27">
        <f t="shared" si="91"/>
        <v>1.8304941639981115E-3</v>
      </c>
      <c r="H151" s="80">
        <f t="shared" si="92"/>
        <v>1</v>
      </c>
      <c r="I151" s="11">
        <f t="shared" si="93"/>
        <v>-31984886</v>
      </c>
      <c r="J151" s="4">
        <f t="shared" si="81"/>
        <v>0</v>
      </c>
      <c r="K151" s="51">
        <f t="shared" si="94"/>
        <v>18612227</v>
      </c>
      <c r="L151" s="87">
        <f t="shared" si="82"/>
        <v>-1768611</v>
      </c>
      <c r="M151" s="4">
        <f t="shared" si="83"/>
        <v>0</v>
      </c>
      <c r="N151" s="51">
        <f t="shared" si="84"/>
        <v>1024121</v>
      </c>
      <c r="P151" s="54">
        <f t="shared" ref="P151:P182" si="95">R$17*((1+P$17-Q$17)*(1+P$17+S$17)-Q$17)</f>
        <v>1.6088132243464963E-6</v>
      </c>
      <c r="Q151" s="55">
        <f t="shared" ref="Q151:Q182" si="96">(1+P$17-Q$17)*(1+P$17+S$17)-R$17*((S$17*K150)+((I150+J150)*(1+P$17+S$17)))</f>
        <v>52.60229567535675</v>
      </c>
      <c r="R151" s="55">
        <f t="shared" ref="R151:R182" si="97">-J150*(1+P$17+S$17)</f>
        <v>0</v>
      </c>
      <c r="S151" s="56">
        <f t="shared" ref="S151:S204" si="98">INT((-Q151+SQRT((Q151^2)-(4*P151*R151)))/(2*P151))</f>
        <v>0</v>
      </c>
      <c r="T151" s="162"/>
      <c r="U151" s="163"/>
      <c r="V151" s="166"/>
      <c r="W151" s="163"/>
      <c r="X151" s="167"/>
    </row>
    <row r="152" spans="2:24" x14ac:dyDescent="0.25">
      <c r="B152" s="9">
        <v>148</v>
      </c>
      <c r="C152" s="22">
        <v>44033</v>
      </c>
      <c r="D152" s="9">
        <f t="shared" si="79"/>
        <v>86217</v>
      </c>
      <c r="E152" s="2">
        <f t="shared" si="80"/>
        <v>19695981</v>
      </c>
      <c r="F152" s="63">
        <f t="shared" si="87"/>
        <v>6740.5612684307434</v>
      </c>
      <c r="G152" s="28">
        <f t="shared" si="91"/>
        <v>1.8304941639981115E-3</v>
      </c>
      <c r="H152" s="81">
        <f t="shared" si="92"/>
        <v>1</v>
      </c>
      <c r="I152" s="9">
        <f t="shared" si="93"/>
        <v>-33856480</v>
      </c>
      <c r="J152" s="2">
        <f t="shared" si="81"/>
        <v>0</v>
      </c>
      <c r="K152" s="48">
        <f t="shared" si="94"/>
        <v>19695981</v>
      </c>
      <c r="L152" s="88">
        <f t="shared" si="82"/>
        <v>-1871594</v>
      </c>
      <c r="M152" s="2">
        <f t="shared" si="83"/>
        <v>0</v>
      </c>
      <c r="N152" s="48">
        <f t="shared" si="84"/>
        <v>1083754</v>
      </c>
      <c r="P152" s="53">
        <f t="shared" si="95"/>
        <v>1.6088132243464963E-6</v>
      </c>
      <c r="Q152" s="52">
        <f t="shared" si="96"/>
        <v>55.623978150185323</v>
      </c>
      <c r="R152" s="52">
        <f t="shared" si="97"/>
        <v>0</v>
      </c>
      <c r="S152" s="16">
        <f t="shared" si="98"/>
        <v>0</v>
      </c>
      <c r="T152" s="164"/>
      <c r="U152" s="165"/>
      <c r="V152" s="112"/>
      <c r="W152" s="165"/>
      <c r="X152" s="108"/>
    </row>
    <row r="153" spans="2:24" x14ac:dyDescent="0.25">
      <c r="B153" s="11">
        <v>149</v>
      </c>
      <c r="C153" s="21">
        <v>44034</v>
      </c>
      <c r="D153" s="11">
        <f t="shared" si="79"/>
        <v>86217</v>
      </c>
      <c r="E153" s="4">
        <f t="shared" si="80"/>
        <v>20842840</v>
      </c>
      <c r="F153" s="64">
        <f t="shared" si="87"/>
        <v>6740.5612684307434</v>
      </c>
      <c r="G153" s="27">
        <f t="shared" si="91"/>
        <v>1.8304941639981115E-3</v>
      </c>
      <c r="H153" s="80">
        <f t="shared" si="92"/>
        <v>1</v>
      </c>
      <c r="I153" s="11">
        <f t="shared" si="93"/>
        <v>-35837053</v>
      </c>
      <c r="J153" s="4">
        <f t="shared" si="81"/>
        <v>0</v>
      </c>
      <c r="K153" s="51">
        <f t="shared" si="94"/>
        <v>20842840</v>
      </c>
      <c r="L153" s="87">
        <f t="shared" si="82"/>
        <v>-1980573</v>
      </c>
      <c r="M153" s="4">
        <f t="shared" si="83"/>
        <v>0</v>
      </c>
      <c r="N153" s="51">
        <f t="shared" si="84"/>
        <v>1146859</v>
      </c>
      <c r="P153" s="54">
        <f t="shared" si="95"/>
        <v>1.6088132243464963E-6</v>
      </c>
      <c r="Q153" s="55">
        <f t="shared" si="96"/>
        <v>58.821607745004755</v>
      </c>
      <c r="R153" s="55">
        <f t="shared" si="97"/>
        <v>0</v>
      </c>
      <c r="S153" s="56">
        <f t="shared" si="98"/>
        <v>0</v>
      </c>
      <c r="T153" s="162"/>
      <c r="U153" s="163"/>
      <c r="V153" s="166"/>
      <c r="W153" s="163"/>
      <c r="X153" s="167"/>
    </row>
    <row r="154" spans="2:24" x14ac:dyDescent="0.25">
      <c r="B154" s="9">
        <v>150</v>
      </c>
      <c r="C154" s="22">
        <v>44035</v>
      </c>
      <c r="D154" s="9">
        <f t="shared" si="79"/>
        <v>86217</v>
      </c>
      <c r="E154" s="2">
        <f t="shared" si="80"/>
        <v>22056478</v>
      </c>
      <c r="F154" s="63">
        <f t="shared" si="87"/>
        <v>6740.5612684307434</v>
      </c>
      <c r="G154" s="28">
        <f t="shared" si="91"/>
        <v>1.8304941639981115E-3</v>
      </c>
      <c r="H154" s="81">
        <f t="shared" si="92"/>
        <v>1</v>
      </c>
      <c r="I154" s="9">
        <f t="shared" si="93"/>
        <v>-37932951</v>
      </c>
      <c r="J154" s="2">
        <f t="shared" si="81"/>
        <v>0</v>
      </c>
      <c r="K154" s="48">
        <f t="shared" si="94"/>
        <v>22056478</v>
      </c>
      <c r="L154" s="88">
        <f t="shared" si="82"/>
        <v>-2095898</v>
      </c>
      <c r="M154" s="2">
        <f t="shared" si="83"/>
        <v>0</v>
      </c>
      <c r="N154" s="48">
        <f t="shared" si="84"/>
        <v>1213638</v>
      </c>
      <c r="P154" s="53">
        <f t="shared" si="95"/>
        <v>1.6088132243464963E-6</v>
      </c>
      <c r="Q154" s="52">
        <f t="shared" si="96"/>
        <v>62.205428660575244</v>
      </c>
      <c r="R154" s="52">
        <f t="shared" si="97"/>
        <v>0</v>
      </c>
      <c r="S154" s="16">
        <f t="shared" si="98"/>
        <v>0</v>
      </c>
      <c r="T154" s="164"/>
      <c r="U154" s="165"/>
      <c r="V154" s="112"/>
      <c r="W154" s="165"/>
      <c r="X154" s="108"/>
    </row>
    <row r="155" spans="2:24" x14ac:dyDescent="0.25">
      <c r="B155" s="11">
        <v>151</v>
      </c>
      <c r="C155" s="21">
        <v>44036</v>
      </c>
      <c r="D155" s="11">
        <f t="shared" si="79"/>
        <v>86217</v>
      </c>
      <c r="E155" s="4">
        <f t="shared" si="80"/>
        <v>23340784</v>
      </c>
      <c r="F155" s="64">
        <f t="shared" si="87"/>
        <v>6740.5612684307434</v>
      </c>
      <c r="G155" s="27">
        <f t="shared" si="91"/>
        <v>1.8304941639981115E-3</v>
      </c>
      <c r="H155" s="80">
        <f t="shared" si="92"/>
        <v>1</v>
      </c>
      <c r="I155" s="11">
        <f t="shared" si="93"/>
        <v>-40150889</v>
      </c>
      <c r="J155" s="4">
        <f t="shared" si="81"/>
        <v>0</v>
      </c>
      <c r="K155" s="51">
        <f t="shared" si="94"/>
        <v>23340784</v>
      </c>
      <c r="L155" s="87">
        <f t="shared" si="82"/>
        <v>-2217938</v>
      </c>
      <c r="M155" s="4">
        <f t="shared" si="83"/>
        <v>0</v>
      </c>
      <c r="N155" s="51">
        <f t="shared" si="84"/>
        <v>1284306</v>
      </c>
      <c r="P155" s="54">
        <f t="shared" si="95"/>
        <v>1.6088132243464963E-6</v>
      </c>
      <c r="Q155" s="55">
        <f t="shared" si="96"/>
        <v>65.786282966164393</v>
      </c>
      <c r="R155" s="55">
        <f t="shared" si="97"/>
        <v>0</v>
      </c>
      <c r="S155" s="56">
        <f t="shared" si="98"/>
        <v>0</v>
      </c>
      <c r="T155" s="162"/>
      <c r="U155" s="163"/>
      <c r="V155" s="166"/>
      <c r="W155" s="163"/>
      <c r="X155" s="167"/>
    </row>
    <row r="156" spans="2:24" x14ac:dyDescent="0.25">
      <c r="B156" s="9">
        <v>152</v>
      </c>
      <c r="C156" s="22">
        <v>44037</v>
      </c>
      <c r="D156" s="9">
        <f t="shared" si="79"/>
        <v>86217</v>
      </c>
      <c r="E156" s="2">
        <f t="shared" si="80"/>
        <v>24699872</v>
      </c>
      <c r="F156" s="63">
        <f t="shared" si="87"/>
        <v>6740.5612684307434</v>
      </c>
      <c r="G156" s="28">
        <f t="shared" si="91"/>
        <v>1.8304941639981115E-3</v>
      </c>
      <c r="H156" s="81">
        <f t="shared" si="92"/>
        <v>1</v>
      </c>
      <c r="I156" s="9">
        <f t="shared" si="93"/>
        <v>-42497973</v>
      </c>
      <c r="J156" s="2">
        <f t="shared" si="81"/>
        <v>0</v>
      </c>
      <c r="K156" s="48">
        <f t="shared" si="94"/>
        <v>24699872</v>
      </c>
      <c r="L156" s="88">
        <f t="shared" si="82"/>
        <v>-2347084</v>
      </c>
      <c r="M156" s="2">
        <f t="shared" si="83"/>
        <v>0</v>
      </c>
      <c r="N156" s="48">
        <f t="shared" si="84"/>
        <v>1359088</v>
      </c>
      <c r="P156" s="53">
        <f t="shared" si="95"/>
        <v>1.6088132243464963E-6</v>
      </c>
      <c r="Q156" s="52">
        <f t="shared" si="96"/>
        <v>69.575643385530981</v>
      </c>
      <c r="R156" s="52">
        <f t="shared" si="97"/>
        <v>0</v>
      </c>
      <c r="S156" s="16">
        <f t="shared" si="98"/>
        <v>0</v>
      </c>
      <c r="T156" s="164"/>
      <c r="U156" s="165"/>
      <c r="V156" s="112"/>
      <c r="W156" s="165"/>
      <c r="X156" s="108"/>
    </row>
    <row r="157" spans="2:24" x14ac:dyDescent="0.25">
      <c r="B157" s="11">
        <v>153</v>
      </c>
      <c r="C157" s="21">
        <v>44038</v>
      </c>
      <c r="D157" s="11">
        <f t="shared" si="79"/>
        <v>86217</v>
      </c>
      <c r="E157" s="4">
        <f t="shared" si="80"/>
        <v>26138098</v>
      </c>
      <c r="F157" s="64">
        <f t="shared" si="87"/>
        <v>6740.5612684307434</v>
      </c>
      <c r="G157" s="27">
        <f t="shared" si="91"/>
        <v>1.8304941639981115E-3</v>
      </c>
      <c r="H157" s="80">
        <f t="shared" si="92"/>
        <v>1</v>
      </c>
      <c r="I157" s="11">
        <f t="shared" si="93"/>
        <v>-44981723</v>
      </c>
      <c r="J157" s="4">
        <f t="shared" si="81"/>
        <v>0</v>
      </c>
      <c r="K157" s="51">
        <f t="shared" si="94"/>
        <v>26138098</v>
      </c>
      <c r="L157" s="87">
        <f t="shared" si="82"/>
        <v>-2483750</v>
      </c>
      <c r="M157" s="4">
        <f t="shared" si="83"/>
        <v>0</v>
      </c>
      <c r="N157" s="51">
        <f t="shared" si="84"/>
        <v>1438226</v>
      </c>
      <c r="P157" s="54">
        <f t="shared" si="95"/>
        <v>1.6088132243464963E-6</v>
      </c>
      <c r="Q157" s="55">
        <f t="shared" si="96"/>
        <v>73.585650439351852</v>
      </c>
      <c r="R157" s="55">
        <f t="shared" si="97"/>
        <v>0</v>
      </c>
      <c r="S157" s="56">
        <f t="shared" si="98"/>
        <v>0</v>
      </c>
      <c r="T157" s="162"/>
      <c r="U157" s="163"/>
      <c r="V157" s="166"/>
      <c r="W157" s="163"/>
      <c r="X157" s="167"/>
    </row>
    <row r="158" spans="2:24" x14ac:dyDescent="0.25">
      <c r="B158" s="9">
        <v>154</v>
      </c>
      <c r="C158" s="22">
        <v>44039</v>
      </c>
      <c r="D158" s="9">
        <f t="shared" si="79"/>
        <v>86217</v>
      </c>
      <c r="E158" s="2">
        <f t="shared" si="80"/>
        <v>27660069</v>
      </c>
      <c r="F158" s="63">
        <f t="shared" si="87"/>
        <v>6740.5612684307434</v>
      </c>
      <c r="G158" s="28">
        <f t="shared" si="91"/>
        <v>1.8304941639981115E-3</v>
      </c>
      <c r="H158" s="81">
        <f t="shared" si="92"/>
        <v>1</v>
      </c>
      <c r="I158" s="9">
        <f t="shared" si="93"/>
        <v>-47610097</v>
      </c>
      <c r="J158" s="2">
        <f t="shared" si="81"/>
        <v>0</v>
      </c>
      <c r="K158" s="48">
        <f t="shared" si="94"/>
        <v>27660069</v>
      </c>
      <c r="L158" s="88">
        <f t="shared" si="82"/>
        <v>-2628374</v>
      </c>
      <c r="M158" s="2">
        <f t="shared" si="83"/>
        <v>0</v>
      </c>
      <c r="N158" s="48">
        <f t="shared" si="84"/>
        <v>1521971</v>
      </c>
      <c r="P158" s="53">
        <f t="shared" si="95"/>
        <v>1.6088132243464963E-6</v>
      </c>
      <c r="Q158" s="52">
        <f t="shared" si="96"/>
        <v>77.829152338591001</v>
      </c>
      <c r="R158" s="52">
        <f t="shared" si="97"/>
        <v>0</v>
      </c>
      <c r="S158" s="16">
        <f t="shared" si="98"/>
        <v>0</v>
      </c>
      <c r="T158" s="164"/>
      <c r="U158" s="165"/>
      <c r="V158" s="112"/>
      <c r="W158" s="165"/>
      <c r="X158" s="108"/>
    </row>
    <row r="159" spans="2:24" x14ac:dyDescent="0.25">
      <c r="B159" s="11">
        <v>155</v>
      </c>
      <c r="C159" s="21">
        <v>44040</v>
      </c>
      <c r="D159" s="11">
        <f t="shared" si="79"/>
        <v>86217</v>
      </c>
      <c r="E159" s="4">
        <f t="shared" si="80"/>
        <v>29270661</v>
      </c>
      <c r="F159" s="64">
        <f t="shared" si="87"/>
        <v>6740.5612684307434</v>
      </c>
      <c r="G159" s="27">
        <f t="shared" si="91"/>
        <v>1.8304941639981115E-3</v>
      </c>
      <c r="H159" s="80">
        <f t="shared" si="92"/>
        <v>1</v>
      </c>
      <c r="I159" s="11">
        <f t="shared" si="93"/>
        <v>-50391517</v>
      </c>
      <c r="J159" s="4">
        <f t="shared" si="81"/>
        <v>0</v>
      </c>
      <c r="K159" s="51">
        <f t="shared" si="94"/>
        <v>29270661</v>
      </c>
      <c r="L159" s="87">
        <f t="shared" si="82"/>
        <v>-2781420</v>
      </c>
      <c r="M159" s="4">
        <f t="shared" si="83"/>
        <v>0</v>
      </c>
      <c r="N159" s="51">
        <f t="shared" si="84"/>
        <v>1610592</v>
      </c>
      <c r="P159" s="54">
        <f t="shared" si="95"/>
        <v>1.6088132243464963E-6</v>
      </c>
      <c r="Q159" s="55">
        <f t="shared" si="96"/>
        <v>82.319745193571194</v>
      </c>
      <c r="R159" s="55">
        <f t="shared" si="97"/>
        <v>0</v>
      </c>
      <c r="S159" s="56">
        <f t="shared" si="98"/>
        <v>0</v>
      </c>
      <c r="T159" s="162"/>
      <c r="U159" s="163"/>
      <c r="V159" s="166"/>
      <c r="W159" s="163"/>
      <c r="X159" s="167"/>
    </row>
    <row r="160" spans="2:24" x14ac:dyDescent="0.25">
      <c r="B160" s="9">
        <v>156</v>
      </c>
      <c r="C160" s="22">
        <v>44041</v>
      </c>
      <c r="D160" s="9">
        <f t="shared" si="79"/>
        <v>86217</v>
      </c>
      <c r="E160" s="2">
        <f t="shared" si="80"/>
        <v>30975035</v>
      </c>
      <c r="F160" s="63">
        <f t="shared" si="87"/>
        <v>6740.5612684307434</v>
      </c>
      <c r="G160" s="28">
        <f t="shared" si="91"/>
        <v>1.8304941639981115E-3</v>
      </c>
      <c r="H160" s="81">
        <f t="shared" si="92"/>
        <v>1</v>
      </c>
      <c r="I160" s="9">
        <f t="shared" si="93"/>
        <v>-53334893</v>
      </c>
      <c r="J160" s="2">
        <f t="shared" si="81"/>
        <v>0</v>
      </c>
      <c r="K160" s="48">
        <f t="shared" si="94"/>
        <v>30975035</v>
      </c>
      <c r="L160" s="88">
        <f t="shared" si="82"/>
        <v>-2943376</v>
      </c>
      <c r="M160" s="2">
        <f t="shared" si="83"/>
        <v>0</v>
      </c>
      <c r="N160" s="48">
        <f t="shared" si="84"/>
        <v>1704374</v>
      </c>
      <c r="P160" s="53">
        <f t="shared" si="95"/>
        <v>1.6088132243464963E-6</v>
      </c>
      <c r="Q160" s="52">
        <f t="shared" si="96"/>
        <v>87.071817913183196</v>
      </c>
      <c r="R160" s="52">
        <f t="shared" si="97"/>
        <v>0</v>
      </c>
      <c r="S160" s="16">
        <f t="shared" si="98"/>
        <v>0</v>
      </c>
      <c r="T160" s="164"/>
      <c r="U160" s="165"/>
      <c r="V160" s="112"/>
      <c r="W160" s="165"/>
      <c r="X160" s="108"/>
    </row>
    <row r="161" spans="2:24" x14ac:dyDescent="0.25">
      <c r="B161" s="11">
        <v>157</v>
      </c>
      <c r="C161" s="21">
        <v>44042</v>
      </c>
      <c r="D161" s="11">
        <f t="shared" si="79"/>
        <v>86217</v>
      </c>
      <c r="E161" s="4">
        <f t="shared" si="80"/>
        <v>32778651</v>
      </c>
      <c r="F161" s="64">
        <f t="shared" si="87"/>
        <v>6740.5612684307434</v>
      </c>
      <c r="G161" s="27">
        <f t="shared" si="91"/>
        <v>1.8304941639981115E-3</v>
      </c>
      <c r="H161" s="80">
        <f t="shared" si="92"/>
        <v>1</v>
      </c>
      <c r="I161" s="11">
        <f t="shared" si="93"/>
        <v>-56449656</v>
      </c>
      <c r="J161" s="4">
        <f t="shared" si="81"/>
        <v>0</v>
      </c>
      <c r="K161" s="51">
        <f t="shared" si="94"/>
        <v>32778651</v>
      </c>
      <c r="L161" s="87">
        <f t="shared" si="82"/>
        <v>-3114763</v>
      </c>
      <c r="M161" s="4">
        <f t="shared" si="83"/>
        <v>0</v>
      </c>
      <c r="N161" s="51">
        <f t="shared" si="84"/>
        <v>1803616</v>
      </c>
      <c r="P161" s="54">
        <f t="shared" si="95"/>
        <v>1.6088132243464963E-6</v>
      </c>
      <c r="Q161" s="55">
        <f t="shared" si="96"/>
        <v>92.100593550402536</v>
      </c>
      <c r="R161" s="55">
        <f t="shared" si="97"/>
        <v>0</v>
      </c>
      <c r="S161" s="56">
        <f t="shared" si="98"/>
        <v>0</v>
      </c>
      <c r="T161" s="162"/>
      <c r="U161" s="163"/>
      <c r="V161" s="166"/>
      <c r="W161" s="163"/>
      <c r="X161" s="167"/>
    </row>
    <row r="162" spans="2:24" x14ac:dyDescent="0.25">
      <c r="B162" s="9">
        <v>158</v>
      </c>
      <c r="C162" s="22">
        <v>44043</v>
      </c>
      <c r="D162" s="9">
        <f t="shared" ref="D162:D204" si="99">D161+IF(M162&gt;0,M162,0)</f>
        <v>86217</v>
      </c>
      <c r="E162" s="2">
        <f t="shared" ref="E162:E204" si="100">E161+IF(N162&gt;0,N162,0)</f>
        <v>34687288</v>
      </c>
      <c r="F162" s="63">
        <f t="shared" si="87"/>
        <v>6740.5612684307434</v>
      </c>
      <c r="G162" s="28">
        <f t="shared" si="91"/>
        <v>1.8304941639981115E-3</v>
      </c>
      <c r="H162" s="81">
        <f t="shared" si="92"/>
        <v>1</v>
      </c>
      <c r="I162" s="9">
        <f t="shared" si="93"/>
        <v>-59745786</v>
      </c>
      <c r="J162" s="2">
        <f t="shared" ref="J162:J204" si="101">S162</f>
        <v>0</v>
      </c>
      <c r="K162" s="48">
        <f t="shared" si="94"/>
        <v>34687288</v>
      </c>
      <c r="L162" s="88">
        <f t="shared" ref="L162:L204" si="102">I162-I161</f>
        <v>-3296130</v>
      </c>
      <c r="M162" s="2">
        <f t="shared" ref="M162:M204" si="103">J162-J161</f>
        <v>0</v>
      </c>
      <c r="N162" s="48">
        <f t="shared" ref="N162:N204" si="104">K162-K161</f>
        <v>1908637</v>
      </c>
      <c r="P162" s="53">
        <f t="shared" si="95"/>
        <v>1.6088132243464963E-6</v>
      </c>
      <c r="Q162" s="52">
        <f t="shared" si="96"/>
        <v>97.422184853580617</v>
      </c>
      <c r="R162" s="52">
        <f t="shared" si="97"/>
        <v>0</v>
      </c>
      <c r="S162" s="16">
        <f t="shared" si="98"/>
        <v>0</v>
      </c>
      <c r="T162" s="164"/>
      <c r="U162" s="165"/>
      <c r="V162" s="112"/>
      <c r="W162" s="165"/>
      <c r="X162" s="108"/>
    </row>
    <row r="163" spans="2:24" x14ac:dyDescent="0.25">
      <c r="B163" s="11">
        <v>159</v>
      </c>
      <c r="C163" s="21">
        <v>44044</v>
      </c>
      <c r="D163" s="11">
        <f t="shared" si="99"/>
        <v>86217</v>
      </c>
      <c r="E163" s="4">
        <f t="shared" si="100"/>
        <v>36707062</v>
      </c>
      <c r="F163" s="64">
        <f t="shared" si="87"/>
        <v>6740.5612684307434</v>
      </c>
      <c r="G163" s="27">
        <f t="shared" si="91"/>
        <v>1.8304941639981115E-3</v>
      </c>
      <c r="H163" s="80">
        <f t="shared" si="92"/>
        <v>1</v>
      </c>
      <c r="I163" s="11">
        <f t="shared" si="93"/>
        <v>-63233843</v>
      </c>
      <c r="J163" s="4">
        <f t="shared" si="101"/>
        <v>0</v>
      </c>
      <c r="K163" s="51">
        <f t="shared" si="94"/>
        <v>36707062</v>
      </c>
      <c r="L163" s="87">
        <f t="shared" si="102"/>
        <v>-3488057</v>
      </c>
      <c r="M163" s="4">
        <f t="shared" si="103"/>
        <v>0</v>
      </c>
      <c r="N163" s="51">
        <f t="shared" si="104"/>
        <v>2019774</v>
      </c>
      <c r="P163" s="54">
        <f t="shared" si="95"/>
        <v>1.6088132243464963E-6</v>
      </c>
      <c r="Q163" s="55">
        <f t="shared" si="96"/>
        <v>103.05364271934658</v>
      </c>
      <c r="R163" s="55">
        <f t="shared" si="97"/>
        <v>0</v>
      </c>
      <c r="S163" s="56">
        <f t="shared" si="98"/>
        <v>0</v>
      </c>
      <c r="T163" s="162"/>
      <c r="U163" s="163"/>
      <c r="V163" s="166"/>
      <c r="W163" s="163"/>
      <c r="X163" s="167"/>
    </row>
    <row r="164" spans="2:24" x14ac:dyDescent="0.25">
      <c r="B164" s="9">
        <v>160</v>
      </c>
      <c r="C164" s="22">
        <v>44045</v>
      </c>
      <c r="D164" s="9">
        <f t="shared" si="99"/>
        <v>86217</v>
      </c>
      <c r="E164" s="2">
        <f t="shared" si="100"/>
        <v>38844443</v>
      </c>
      <c r="F164" s="63">
        <f t="shared" si="87"/>
        <v>6740.5612684307434</v>
      </c>
      <c r="G164" s="28">
        <f t="shared" si="91"/>
        <v>1.8304941639981115E-3</v>
      </c>
      <c r="H164" s="81">
        <f t="shared" si="92"/>
        <v>1</v>
      </c>
      <c r="I164" s="9">
        <f t="shared" si="93"/>
        <v>-66925003</v>
      </c>
      <c r="J164" s="2">
        <f t="shared" si="101"/>
        <v>0</v>
      </c>
      <c r="K164" s="48">
        <f t="shared" si="94"/>
        <v>38844443</v>
      </c>
      <c r="L164" s="88">
        <f t="shared" si="102"/>
        <v>-3691160</v>
      </c>
      <c r="M164" s="2">
        <f t="shared" si="103"/>
        <v>0</v>
      </c>
      <c r="N164" s="48">
        <f t="shared" si="104"/>
        <v>2137381</v>
      </c>
      <c r="P164" s="53">
        <f t="shared" si="95"/>
        <v>1.6088132243464963E-6</v>
      </c>
      <c r="Q164" s="52">
        <f t="shared" si="96"/>
        <v>109.01300916430158</v>
      </c>
      <c r="R164" s="52">
        <f t="shared" si="97"/>
        <v>0</v>
      </c>
      <c r="S164" s="16">
        <f t="shared" si="98"/>
        <v>0</v>
      </c>
      <c r="T164" s="164"/>
      <c r="U164" s="165"/>
      <c r="V164" s="112"/>
      <c r="W164" s="165"/>
      <c r="X164" s="108"/>
    </row>
    <row r="165" spans="2:24" x14ac:dyDescent="0.25">
      <c r="B165" s="11">
        <v>161</v>
      </c>
      <c r="C165" s="21">
        <v>44046</v>
      </c>
      <c r="D165" s="11">
        <f t="shared" si="99"/>
        <v>86217</v>
      </c>
      <c r="E165" s="4">
        <f t="shared" si="100"/>
        <v>41106280</v>
      </c>
      <c r="F165" s="64">
        <f t="shared" si="87"/>
        <v>6740.5612684307434</v>
      </c>
      <c r="G165" s="27">
        <f t="shared" si="91"/>
        <v>1.8304941639981115E-3</v>
      </c>
      <c r="H165" s="80">
        <f t="shared" si="92"/>
        <v>1</v>
      </c>
      <c r="I165" s="11">
        <f t="shared" ref="I165:I196" si="105">INT((S$17*K165+I164)/(1+R$17*J165))</f>
        <v>-70831092</v>
      </c>
      <c r="J165" s="4">
        <f t="shared" si="101"/>
        <v>0</v>
      </c>
      <c r="K165" s="51">
        <f t="shared" ref="K165:K196" si="106">INT((Q$17*J165+K164)/(1+P$17+S$17))</f>
        <v>41106280</v>
      </c>
      <c r="L165" s="87">
        <f t="shared" si="102"/>
        <v>-3906089</v>
      </c>
      <c r="M165" s="4">
        <f t="shared" si="103"/>
        <v>0</v>
      </c>
      <c r="N165" s="51">
        <f t="shared" si="104"/>
        <v>2261837</v>
      </c>
      <c r="P165" s="54">
        <f t="shared" si="95"/>
        <v>1.6088132243464963E-6</v>
      </c>
      <c r="Q165" s="55">
        <f t="shared" si="96"/>
        <v>115.31937820684875</v>
      </c>
      <c r="R165" s="55">
        <f t="shared" si="97"/>
        <v>0</v>
      </c>
      <c r="S165" s="56">
        <f t="shared" si="98"/>
        <v>0</v>
      </c>
      <c r="T165" s="162"/>
      <c r="U165" s="163"/>
      <c r="V165" s="166"/>
      <c r="W165" s="163"/>
      <c r="X165" s="167"/>
    </row>
    <row r="166" spans="2:24" x14ac:dyDescent="0.25">
      <c r="B166" s="9">
        <v>162</v>
      </c>
      <c r="C166" s="22">
        <v>44047</v>
      </c>
      <c r="D166" s="9">
        <f t="shared" si="99"/>
        <v>86217</v>
      </c>
      <c r="E166" s="2">
        <f t="shared" si="100"/>
        <v>43499819</v>
      </c>
      <c r="F166" s="63">
        <f t="shared" ref="F166:F204" si="107">D166*F$36/D$36</f>
        <v>6740.5612684307434</v>
      </c>
      <c r="G166" s="28">
        <f t="shared" si="91"/>
        <v>1.8304941639981115E-3</v>
      </c>
      <c r="H166" s="81">
        <f t="shared" si="92"/>
        <v>1</v>
      </c>
      <c r="I166" s="9">
        <f t="shared" si="105"/>
        <v>-74964625</v>
      </c>
      <c r="J166" s="2">
        <f t="shared" si="101"/>
        <v>0</v>
      </c>
      <c r="K166" s="48">
        <f t="shared" si="106"/>
        <v>43499819</v>
      </c>
      <c r="L166" s="88">
        <f t="shared" si="102"/>
        <v>-4133533</v>
      </c>
      <c r="M166" s="2">
        <f t="shared" si="103"/>
        <v>0</v>
      </c>
      <c r="N166" s="48">
        <f t="shared" si="104"/>
        <v>2393539</v>
      </c>
      <c r="P166" s="53">
        <f t="shared" si="95"/>
        <v>1.6088132243464963E-6</v>
      </c>
      <c r="Q166" s="52">
        <f t="shared" si="96"/>
        <v>121.99295481882368</v>
      </c>
      <c r="R166" s="52">
        <f t="shared" si="97"/>
        <v>0</v>
      </c>
      <c r="S166" s="16">
        <f t="shared" si="98"/>
        <v>0</v>
      </c>
      <c r="T166" s="164"/>
      <c r="U166" s="165"/>
      <c r="V166" s="112"/>
      <c r="W166" s="165"/>
      <c r="X166" s="108"/>
    </row>
    <row r="167" spans="2:24" x14ac:dyDescent="0.25">
      <c r="B167" s="11">
        <v>163</v>
      </c>
      <c r="C167" s="21">
        <v>44048</v>
      </c>
      <c r="D167" s="11">
        <f t="shared" si="99"/>
        <v>86217</v>
      </c>
      <c r="E167" s="4">
        <f t="shared" si="100"/>
        <v>46032729</v>
      </c>
      <c r="F167" s="64">
        <f t="shared" si="107"/>
        <v>6740.5612684307434</v>
      </c>
      <c r="G167" s="27">
        <f t="shared" si="91"/>
        <v>1.8304941639981115E-3</v>
      </c>
      <c r="H167" s="80">
        <f t="shared" si="92"/>
        <v>1</v>
      </c>
      <c r="I167" s="11">
        <f t="shared" si="105"/>
        <v>-79338845</v>
      </c>
      <c r="J167" s="4">
        <f t="shared" si="101"/>
        <v>0</v>
      </c>
      <c r="K167" s="51">
        <f t="shared" si="106"/>
        <v>46032729</v>
      </c>
      <c r="L167" s="87">
        <f t="shared" si="102"/>
        <v>-4374220</v>
      </c>
      <c r="M167" s="4">
        <f t="shared" si="103"/>
        <v>0</v>
      </c>
      <c r="N167" s="51">
        <f t="shared" si="104"/>
        <v>2532910</v>
      </c>
      <c r="P167" s="54">
        <f t="shared" si="95"/>
        <v>1.6088132243464963E-6</v>
      </c>
      <c r="Q167" s="55">
        <f t="shared" si="96"/>
        <v>129.05512081316459</v>
      </c>
      <c r="R167" s="55">
        <f t="shared" si="97"/>
        <v>0</v>
      </c>
      <c r="S167" s="56">
        <f t="shared" si="98"/>
        <v>0</v>
      </c>
      <c r="T167" s="162"/>
      <c r="U167" s="163"/>
      <c r="V167" s="166"/>
      <c r="W167" s="163"/>
      <c r="X167" s="167"/>
    </row>
    <row r="168" spans="2:24" x14ac:dyDescent="0.25">
      <c r="B168" s="9">
        <v>164</v>
      </c>
      <c r="C168" s="22">
        <v>44049</v>
      </c>
      <c r="D168" s="9">
        <f t="shared" si="99"/>
        <v>86217</v>
      </c>
      <c r="E168" s="2">
        <f t="shared" si="100"/>
        <v>48713126</v>
      </c>
      <c r="F168" s="63">
        <f t="shared" si="107"/>
        <v>6740.5612684307434</v>
      </c>
      <c r="G168" s="28">
        <f t="shared" si="91"/>
        <v>1.8304941639981115E-3</v>
      </c>
      <c r="H168" s="81">
        <f t="shared" si="92"/>
        <v>1</v>
      </c>
      <c r="I168" s="9">
        <f t="shared" si="105"/>
        <v>-83967768</v>
      </c>
      <c r="J168" s="2">
        <f t="shared" si="101"/>
        <v>0</v>
      </c>
      <c r="K168" s="48">
        <f t="shared" si="106"/>
        <v>48713126</v>
      </c>
      <c r="L168" s="88">
        <f t="shared" si="102"/>
        <v>-4628923</v>
      </c>
      <c r="M168" s="2">
        <f t="shared" si="103"/>
        <v>0</v>
      </c>
      <c r="N168" s="48">
        <f t="shared" si="104"/>
        <v>2680397</v>
      </c>
      <c r="P168" s="53">
        <f t="shared" si="95"/>
        <v>1.6088132243464963E-6</v>
      </c>
      <c r="Q168" s="52">
        <f t="shared" si="96"/>
        <v>136.52850203037684</v>
      </c>
      <c r="R168" s="52">
        <f t="shared" si="97"/>
        <v>0</v>
      </c>
      <c r="S168" s="16">
        <f t="shared" si="98"/>
        <v>0</v>
      </c>
      <c r="T168" s="164"/>
      <c r="U168" s="165"/>
      <c r="V168" s="112"/>
      <c r="W168" s="165"/>
      <c r="X168" s="108"/>
    </row>
    <row r="169" spans="2:24" x14ac:dyDescent="0.25">
      <c r="B169" s="11">
        <v>165</v>
      </c>
      <c r="C169" s="21">
        <v>44050</v>
      </c>
      <c r="D169" s="11">
        <f t="shared" si="99"/>
        <v>86217</v>
      </c>
      <c r="E169" s="4">
        <f t="shared" si="100"/>
        <v>51549597</v>
      </c>
      <c r="F169" s="64">
        <f t="shared" si="107"/>
        <v>6740.5612684307434</v>
      </c>
      <c r="G169" s="27">
        <f t="shared" si="91"/>
        <v>1.8304941639981115E-3</v>
      </c>
      <c r="H169" s="80">
        <f t="shared" si="92"/>
        <v>1</v>
      </c>
      <c r="I169" s="11">
        <f t="shared" si="105"/>
        <v>-88866224</v>
      </c>
      <c r="J169" s="4">
        <f t="shared" si="101"/>
        <v>0</v>
      </c>
      <c r="K169" s="51">
        <f t="shared" si="106"/>
        <v>51549597</v>
      </c>
      <c r="L169" s="87">
        <f t="shared" si="102"/>
        <v>-4898456</v>
      </c>
      <c r="M169" s="4">
        <f t="shared" si="103"/>
        <v>0</v>
      </c>
      <c r="N169" s="51">
        <f t="shared" si="104"/>
        <v>2836471</v>
      </c>
      <c r="P169" s="54">
        <f t="shared" si="95"/>
        <v>1.6088132243464963E-6</v>
      </c>
      <c r="Q169" s="55">
        <f t="shared" si="96"/>
        <v>144.43704488728144</v>
      </c>
      <c r="R169" s="55">
        <f t="shared" si="97"/>
        <v>0</v>
      </c>
      <c r="S169" s="56">
        <f t="shared" si="98"/>
        <v>0</v>
      </c>
      <c r="T169" s="162"/>
      <c r="U169" s="163"/>
      <c r="V169" s="166"/>
      <c r="W169" s="163"/>
      <c r="X169" s="167"/>
    </row>
    <row r="170" spans="2:24" x14ac:dyDescent="0.25">
      <c r="B170" s="9">
        <v>166</v>
      </c>
      <c r="C170" s="22">
        <v>44051</v>
      </c>
      <c r="D170" s="9">
        <f t="shared" si="99"/>
        <v>86217</v>
      </c>
      <c r="E170" s="2">
        <f t="shared" si="100"/>
        <v>54551230</v>
      </c>
      <c r="F170" s="63">
        <f t="shared" si="107"/>
        <v>6740.5612684307434</v>
      </c>
      <c r="G170" s="28">
        <f t="shared" si="91"/>
        <v>1.8304941639981115E-3</v>
      </c>
      <c r="H170" s="81">
        <f t="shared" si="92"/>
        <v>1</v>
      </c>
      <c r="I170" s="9">
        <f t="shared" si="105"/>
        <v>-94049907</v>
      </c>
      <c r="J170" s="2">
        <f t="shared" si="101"/>
        <v>0</v>
      </c>
      <c r="K170" s="48">
        <f t="shared" si="106"/>
        <v>54551230</v>
      </c>
      <c r="L170" s="88">
        <f t="shared" si="102"/>
        <v>-5183683</v>
      </c>
      <c r="M170" s="2">
        <f t="shared" si="103"/>
        <v>0</v>
      </c>
      <c r="N170" s="48">
        <f t="shared" si="104"/>
        <v>3001633</v>
      </c>
      <c r="P170" s="53">
        <f t="shared" si="95"/>
        <v>1.6088132243464963E-6</v>
      </c>
      <c r="Q170" s="52">
        <f t="shared" si="96"/>
        <v>152.80608646777458</v>
      </c>
      <c r="R170" s="52">
        <f t="shared" si="97"/>
        <v>0</v>
      </c>
      <c r="S170" s="16">
        <f t="shared" si="98"/>
        <v>0</v>
      </c>
      <c r="T170" s="164"/>
      <c r="U170" s="165"/>
      <c r="V170" s="112"/>
      <c r="W170" s="165"/>
      <c r="X170" s="108"/>
    </row>
    <row r="171" spans="2:24" x14ac:dyDescent="0.25">
      <c r="B171" s="11">
        <v>167</v>
      </c>
      <c r="C171" s="21">
        <v>44052</v>
      </c>
      <c r="D171" s="11">
        <f t="shared" si="99"/>
        <v>86217</v>
      </c>
      <c r="E171" s="4">
        <f t="shared" si="100"/>
        <v>57727643</v>
      </c>
      <c r="F171" s="64">
        <f t="shared" si="107"/>
        <v>6740.5612684307434</v>
      </c>
      <c r="G171" s="27">
        <f t="shared" si="91"/>
        <v>1.8304941639981115E-3</v>
      </c>
      <c r="H171" s="80">
        <f t="shared" si="92"/>
        <v>1</v>
      </c>
      <c r="I171" s="11">
        <f t="shared" si="105"/>
        <v>-99535426</v>
      </c>
      <c r="J171" s="4">
        <f t="shared" si="101"/>
        <v>0</v>
      </c>
      <c r="K171" s="51">
        <f t="shared" si="106"/>
        <v>57727643</v>
      </c>
      <c r="L171" s="87">
        <f t="shared" si="102"/>
        <v>-5485519</v>
      </c>
      <c r="M171" s="4">
        <f t="shared" si="103"/>
        <v>0</v>
      </c>
      <c r="N171" s="51">
        <f t="shared" si="104"/>
        <v>3176413</v>
      </c>
      <c r="P171" s="54">
        <f t="shared" si="95"/>
        <v>1.6088132243464963E-6</v>
      </c>
      <c r="Q171" s="55">
        <f t="shared" si="96"/>
        <v>161.66244011815667</v>
      </c>
      <c r="R171" s="55">
        <f t="shared" si="97"/>
        <v>0</v>
      </c>
      <c r="S171" s="56">
        <f t="shared" si="98"/>
        <v>0</v>
      </c>
      <c r="T171" s="162"/>
      <c r="U171" s="163"/>
      <c r="V171" s="166"/>
      <c r="W171" s="163"/>
      <c r="X171" s="167"/>
    </row>
    <row r="172" spans="2:24" x14ac:dyDescent="0.25">
      <c r="B172" s="9">
        <v>168</v>
      </c>
      <c r="C172" s="22">
        <v>44053</v>
      </c>
      <c r="D172" s="9">
        <f t="shared" si="99"/>
        <v>86217</v>
      </c>
      <c r="E172" s="2">
        <f t="shared" si="100"/>
        <v>61089012</v>
      </c>
      <c r="F172" s="63">
        <f t="shared" si="107"/>
        <v>6740.5612684307434</v>
      </c>
      <c r="G172" s="28">
        <f t="shared" si="91"/>
        <v>1.8304941639981115E-3</v>
      </c>
      <c r="H172" s="81">
        <f t="shared" si="92"/>
        <v>1</v>
      </c>
      <c r="I172" s="9">
        <f t="shared" si="105"/>
        <v>-105340357</v>
      </c>
      <c r="J172" s="2">
        <f t="shared" si="101"/>
        <v>0</v>
      </c>
      <c r="K172" s="48">
        <f t="shared" si="106"/>
        <v>61089012</v>
      </c>
      <c r="L172" s="88">
        <f t="shared" si="102"/>
        <v>-5804931</v>
      </c>
      <c r="M172" s="2">
        <f t="shared" si="103"/>
        <v>0</v>
      </c>
      <c r="N172" s="48">
        <f t="shared" si="104"/>
        <v>3361369</v>
      </c>
      <c r="P172" s="53">
        <f t="shared" si="95"/>
        <v>1.6088132243464963E-6</v>
      </c>
      <c r="Q172" s="52">
        <f t="shared" si="96"/>
        <v>171.03448249460894</v>
      </c>
      <c r="R172" s="52">
        <f t="shared" si="97"/>
        <v>0</v>
      </c>
      <c r="S172" s="16">
        <f t="shared" si="98"/>
        <v>0</v>
      </c>
      <c r="T172" s="164"/>
      <c r="U172" s="165"/>
      <c r="V172" s="112"/>
      <c r="W172" s="165"/>
      <c r="X172" s="108"/>
    </row>
    <row r="173" spans="2:24" x14ac:dyDescent="0.25">
      <c r="B173" s="11">
        <v>169</v>
      </c>
      <c r="C173" s="21">
        <v>44054</v>
      </c>
      <c r="D173" s="11">
        <f t="shared" si="99"/>
        <v>86217</v>
      </c>
      <c r="E173" s="4">
        <f t="shared" si="100"/>
        <v>64646107</v>
      </c>
      <c r="F173" s="64">
        <f t="shared" si="107"/>
        <v>6740.5612684307434</v>
      </c>
      <c r="G173" s="27">
        <f t="shared" si="91"/>
        <v>1.8304941639981115E-3</v>
      </c>
      <c r="H173" s="80">
        <f t="shared" si="92"/>
        <v>1</v>
      </c>
      <c r="I173" s="11">
        <f t="shared" si="105"/>
        <v>-111483297</v>
      </c>
      <c r="J173" s="4">
        <f t="shared" si="101"/>
        <v>0</v>
      </c>
      <c r="K173" s="51">
        <f t="shared" si="106"/>
        <v>64646107</v>
      </c>
      <c r="L173" s="87">
        <f t="shared" si="102"/>
        <v>-6142940</v>
      </c>
      <c r="M173" s="4">
        <f t="shared" si="103"/>
        <v>0</v>
      </c>
      <c r="N173" s="51">
        <f t="shared" si="104"/>
        <v>3557095</v>
      </c>
      <c r="P173" s="54">
        <f t="shared" si="95"/>
        <v>1.6088132243464963E-6</v>
      </c>
      <c r="Q173" s="55">
        <f t="shared" si="96"/>
        <v>180.95224206281759</v>
      </c>
      <c r="R173" s="55">
        <f t="shared" si="97"/>
        <v>0</v>
      </c>
      <c r="S173" s="56">
        <f t="shared" si="98"/>
        <v>0</v>
      </c>
      <c r="T173" s="162"/>
      <c r="U173" s="163"/>
      <c r="V173" s="166"/>
      <c r="W173" s="163"/>
      <c r="X173" s="167"/>
    </row>
    <row r="174" spans="2:24" x14ac:dyDescent="0.25">
      <c r="B174" s="9">
        <v>170</v>
      </c>
      <c r="C174" s="22">
        <v>44055</v>
      </c>
      <c r="D174" s="9">
        <f t="shared" si="99"/>
        <v>86217</v>
      </c>
      <c r="E174" s="2">
        <f t="shared" si="100"/>
        <v>68410325</v>
      </c>
      <c r="F174" s="63">
        <f t="shared" si="107"/>
        <v>6740.5612684307434</v>
      </c>
      <c r="G174" s="28">
        <f t="shared" si="91"/>
        <v>1.8304941639981115E-3</v>
      </c>
      <c r="H174" s="81">
        <f t="shared" si="92"/>
        <v>1</v>
      </c>
      <c r="I174" s="9">
        <f t="shared" si="105"/>
        <v>-117983929</v>
      </c>
      <c r="J174" s="2">
        <f t="shared" si="101"/>
        <v>0</v>
      </c>
      <c r="K174" s="48">
        <f t="shared" si="106"/>
        <v>68410325</v>
      </c>
      <c r="L174" s="88">
        <f t="shared" si="102"/>
        <v>-6500632</v>
      </c>
      <c r="M174" s="2">
        <f t="shared" si="103"/>
        <v>0</v>
      </c>
      <c r="N174" s="48">
        <f t="shared" si="104"/>
        <v>3764218</v>
      </c>
      <c r="P174" s="53">
        <f t="shared" si="95"/>
        <v>1.6088132243464963E-6</v>
      </c>
      <c r="Q174" s="52">
        <f t="shared" si="96"/>
        <v>191.44749212538628</v>
      </c>
      <c r="R174" s="52">
        <f t="shared" si="97"/>
        <v>0</v>
      </c>
      <c r="S174" s="16">
        <f t="shared" si="98"/>
        <v>0</v>
      </c>
      <c r="T174" s="164"/>
      <c r="U174" s="165"/>
      <c r="V174" s="112"/>
      <c r="W174" s="165"/>
      <c r="X174" s="108"/>
    </row>
    <row r="175" spans="2:24" x14ac:dyDescent="0.25">
      <c r="B175" s="11">
        <v>171</v>
      </c>
      <c r="C175" s="21">
        <v>44056</v>
      </c>
      <c r="D175" s="11">
        <f t="shared" si="99"/>
        <v>86217</v>
      </c>
      <c r="E175" s="4">
        <f t="shared" si="100"/>
        <v>72393726</v>
      </c>
      <c r="F175" s="64">
        <f t="shared" si="107"/>
        <v>6740.5612684307434</v>
      </c>
      <c r="G175" s="27">
        <f t="shared" si="91"/>
        <v>1.8304941639981115E-3</v>
      </c>
      <c r="H175" s="80">
        <f t="shared" si="92"/>
        <v>1</v>
      </c>
      <c r="I175" s="11">
        <f t="shared" si="105"/>
        <v>-124863080</v>
      </c>
      <c r="J175" s="4">
        <f t="shared" si="101"/>
        <v>0</v>
      </c>
      <c r="K175" s="51">
        <f t="shared" si="106"/>
        <v>72393726</v>
      </c>
      <c r="L175" s="87">
        <f t="shared" si="102"/>
        <v>-6879151</v>
      </c>
      <c r="M175" s="4">
        <f t="shared" si="103"/>
        <v>0</v>
      </c>
      <c r="N175" s="51">
        <f t="shared" si="104"/>
        <v>3983401</v>
      </c>
      <c r="P175" s="54">
        <f t="shared" si="95"/>
        <v>1.6088132243464963E-6</v>
      </c>
      <c r="Q175" s="55">
        <f t="shared" si="96"/>
        <v>202.55386112166795</v>
      </c>
      <c r="R175" s="55">
        <f t="shared" si="97"/>
        <v>0</v>
      </c>
      <c r="S175" s="56">
        <f t="shared" si="98"/>
        <v>0</v>
      </c>
      <c r="T175" s="162"/>
      <c r="U175" s="163"/>
      <c r="V175" s="166"/>
      <c r="W175" s="163"/>
      <c r="X175" s="167"/>
    </row>
    <row r="176" spans="2:24" x14ac:dyDescent="0.25">
      <c r="B176" s="9">
        <v>172</v>
      </c>
      <c r="C176" s="22">
        <v>44057</v>
      </c>
      <c r="D176" s="9">
        <f t="shared" si="99"/>
        <v>86217</v>
      </c>
      <c r="E176" s="2">
        <f t="shared" si="100"/>
        <v>76609073</v>
      </c>
      <c r="F176" s="63">
        <f t="shared" si="107"/>
        <v>6740.5612684307434</v>
      </c>
      <c r="G176" s="28">
        <f t="shared" si="91"/>
        <v>1.8304941639981115E-3</v>
      </c>
      <c r="H176" s="81">
        <f t="shared" si="92"/>
        <v>1</v>
      </c>
      <c r="I176" s="9">
        <f t="shared" si="105"/>
        <v>-132142791</v>
      </c>
      <c r="J176" s="2">
        <f t="shared" si="101"/>
        <v>0</v>
      </c>
      <c r="K176" s="48">
        <f t="shared" si="106"/>
        <v>76609073</v>
      </c>
      <c r="L176" s="88">
        <f t="shared" si="102"/>
        <v>-7279711</v>
      </c>
      <c r="M176" s="2">
        <f t="shared" si="103"/>
        <v>0</v>
      </c>
      <c r="N176" s="48">
        <f t="shared" si="104"/>
        <v>4215347</v>
      </c>
      <c r="P176" s="53">
        <f t="shared" si="95"/>
        <v>1.6088132243464963E-6</v>
      </c>
      <c r="Q176" s="52">
        <f t="shared" si="96"/>
        <v>214.30693211316543</v>
      </c>
      <c r="R176" s="52">
        <f t="shared" si="97"/>
        <v>0</v>
      </c>
      <c r="S176" s="16">
        <f t="shared" si="98"/>
        <v>0</v>
      </c>
      <c r="T176" s="164"/>
      <c r="U176" s="165"/>
      <c r="V176" s="112"/>
      <c r="W176" s="165"/>
      <c r="X176" s="108"/>
    </row>
    <row r="177" spans="2:24" x14ac:dyDescent="0.25">
      <c r="B177" s="11">
        <v>173</v>
      </c>
      <c r="C177" s="21">
        <v>44058</v>
      </c>
      <c r="D177" s="11">
        <f t="shared" si="99"/>
        <v>86217</v>
      </c>
      <c r="E177" s="4">
        <f t="shared" si="100"/>
        <v>81069871</v>
      </c>
      <c r="F177" s="64">
        <f t="shared" si="107"/>
        <v>6740.5612684307434</v>
      </c>
      <c r="G177" s="27">
        <f t="shared" si="91"/>
        <v>1.8304941639981115E-3</v>
      </c>
      <c r="H177" s="80">
        <f t="shared" si="92"/>
        <v>1</v>
      </c>
      <c r="I177" s="11">
        <f t="shared" si="105"/>
        <v>-139846385</v>
      </c>
      <c r="J177" s="4">
        <f t="shared" si="101"/>
        <v>0</v>
      </c>
      <c r="K177" s="51">
        <f t="shared" si="106"/>
        <v>81069871</v>
      </c>
      <c r="L177" s="87">
        <f t="shared" si="102"/>
        <v>-7703594</v>
      </c>
      <c r="M177" s="4">
        <f t="shared" si="103"/>
        <v>0</v>
      </c>
      <c r="N177" s="51">
        <f t="shared" si="104"/>
        <v>4460798</v>
      </c>
      <c r="P177" s="54">
        <f t="shared" si="95"/>
        <v>1.6088132243464963E-6</v>
      </c>
      <c r="Q177" s="55">
        <f t="shared" si="96"/>
        <v>226.744362292293</v>
      </c>
      <c r="R177" s="55">
        <f t="shared" si="97"/>
        <v>0</v>
      </c>
      <c r="S177" s="56">
        <f t="shared" si="98"/>
        <v>0</v>
      </c>
      <c r="T177" s="162"/>
      <c r="U177" s="163"/>
      <c r="V177" s="166"/>
      <c r="W177" s="163"/>
      <c r="X177" s="167"/>
    </row>
    <row r="178" spans="2:24" x14ac:dyDescent="0.25">
      <c r="B178" s="9">
        <v>174</v>
      </c>
      <c r="C178" s="22">
        <v>44059</v>
      </c>
      <c r="D178" s="9">
        <f t="shared" si="99"/>
        <v>86217</v>
      </c>
      <c r="E178" s="2">
        <f t="shared" si="100"/>
        <v>85790413</v>
      </c>
      <c r="F178" s="63">
        <f t="shared" si="107"/>
        <v>6740.5612684307434</v>
      </c>
      <c r="G178" s="28">
        <f t="shared" si="91"/>
        <v>1.8304941639981115E-3</v>
      </c>
      <c r="H178" s="81">
        <f t="shared" si="92"/>
        <v>1</v>
      </c>
      <c r="I178" s="9">
        <f t="shared" si="105"/>
        <v>-147998545</v>
      </c>
      <c r="J178" s="2">
        <f t="shared" si="101"/>
        <v>0</v>
      </c>
      <c r="K178" s="48">
        <f t="shared" si="106"/>
        <v>85790413</v>
      </c>
      <c r="L178" s="88">
        <f t="shared" si="102"/>
        <v>-8152160</v>
      </c>
      <c r="M178" s="2">
        <f t="shared" si="103"/>
        <v>0</v>
      </c>
      <c r="N178" s="48">
        <f t="shared" si="104"/>
        <v>4720542</v>
      </c>
      <c r="P178" s="53">
        <f t="shared" si="95"/>
        <v>1.6088132243464963E-6</v>
      </c>
      <c r="Q178" s="52">
        <f t="shared" si="96"/>
        <v>239.90599909979511</v>
      </c>
      <c r="R178" s="52">
        <f t="shared" si="97"/>
        <v>0</v>
      </c>
      <c r="S178" s="16">
        <f t="shared" si="98"/>
        <v>0</v>
      </c>
      <c r="T178" s="164"/>
      <c r="U178" s="165"/>
      <c r="V178" s="112"/>
      <c r="W178" s="165"/>
      <c r="X178" s="108"/>
    </row>
    <row r="179" spans="2:24" x14ac:dyDescent="0.25">
      <c r="B179" s="11">
        <v>175</v>
      </c>
      <c r="C179" s="21">
        <v>44060</v>
      </c>
      <c r="D179" s="11">
        <f t="shared" si="99"/>
        <v>86217</v>
      </c>
      <c r="E179" s="4">
        <f t="shared" si="100"/>
        <v>90785823</v>
      </c>
      <c r="F179" s="64">
        <f t="shared" si="107"/>
        <v>6740.5612684307434</v>
      </c>
      <c r="G179" s="27">
        <f t="shared" si="91"/>
        <v>1.8304941639981115E-3</v>
      </c>
      <c r="H179" s="80">
        <f t="shared" si="92"/>
        <v>1</v>
      </c>
      <c r="I179" s="11">
        <f t="shared" si="105"/>
        <v>-156625389</v>
      </c>
      <c r="J179" s="4">
        <f t="shared" si="101"/>
        <v>0</v>
      </c>
      <c r="K179" s="51">
        <f t="shared" si="106"/>
        <v>90785823</v>
      </c>
      <c r="L179" s="87">
        <f t="shared" si="102"/>
        <v>-8626844</v>
      </c>
      <c r="M179" s="4">
        <f t="shared" si="103"/>
        <v>0</v>
      </c>
      <c r="N179" s="51">
        <f t="shared" si="104"/>
        <v>4995410</v>
      </c>
      <c r="P179" s="54">
        <f t="shared" si="95"/>
        <v>1.6088132243464963E-6</v>
      </c>
      <c r="Q179" s="55">
        <f t="shared" si="96"/>
        <v>253.83401362357958</v>
      </c>
      <c r="R179" s="55">
        <f t="shared" si="97"/>
        <v>0</v>
      </c>
      <c r="S179" s="56">
        <f t="shared" si="98"/>
        <v>0</v>
      </c>
      <c r="T179" s="162"/>
      <c r="U179" s="163"/>
      <c r="V179" s="166"/>
      <c r="W179" s="163"/>
      <c r="X179" s="167"/>
    </row>
    <row r="180" spans="2:24" x14ac:dyDescent="0.25">
      <c r="B180" s="9">
        <v>176</v>
      </c>
      <c r="C180" s="22">
        <v>44061</v>
      </c>
      <c r="D180" s="9">
        <f t="shared" si="99"/>
        <v>86217</v>
      </c>
      <c r="E180" s="2">
        <f t="shared" si="100"/>
        <v>96072106</v>
      </c>
      <c r="F180" s="63">
        <f t="shared" si="107"/>
        <v>6740.5612684307434</v>
      </c>
      <c r="G180" s="28">
        <f t="shared" si="91"/>
        <v>1.8304941639981115E-3</v>
      </c>
      <c r="H180" s="81">
        <f t="shared" si="92"/>
        <v>1</v>
      </c>
      <c r="I180" s="9">
        <f t="shared" si="105"/>
        <v>-165754557</v>
      </c>
      <c r="J180" s="2">
        <f t="shared" si="101"/>
        <v>0</v>
      </c>
      <c r="K180" s="48">
        <f t="shared" si="106"/>
        <v>96072106</v>
      </c>
      <c r="L180" s="88">
        <f t="shared" si="102"/>
        <v>-9129168</v>
      </c>
      <c r="M180" s="2">
        <f t="shared" si="103"/>
        <v>0</v>
      </c>
      <c r="N180" s="48">
        <f t="shared" si="104"/>
        <v>5286283</v>
      </c>
      <c r="P180" s="53">
        <f t="shared" si="95"/>
        <v>1.6088132243464963E-6</v>
      </c>
      <c r="Q180" s="52">
        <f t="shared" si="96"/>
        <v>268.57302866701258</v>
      </c>
      <c r="R180" s="52">
        <f t="shared" si="97"/>
        <v>0</v>
      </c>
      <c r="S180" s="16">
        <f t="shared" si="98"/>
        <v>0</v>
      </c>
      <c r="T180" s="164"/>
      <c r="U180" s="165"/>
      <c r="V180" s="112"/>
      <c r="W180" s="165"/>
      <c r="X180" s="108"/>
    </row>
    <row r="181" spans="2:24" x14ac:dyDescent="0.25">
      <c r="B181" s="11">
        <v>177</v>
      </c>
      <c r="C181" s="21">
        <v>44062</v>
      </c>
      <c r="D181" s="11">
        <f t="shared" si="99"/>
        <v>86217</v>
      </c>
      <c r="E181" s="4">
        <f t="shared" si="100"/>
        <v>101666199</v>
      </c>
      <c r="F181" s="64">
        <f t="shared" si="107"/>
        <v>6740.5612684307434</v>
      </c>
      <c r="G181" s="27">
        <f t="shared" si="91"/>
        <v>1.8304941639981115E-3</v>
      </c>
      <c r="H181" s="80">
        <f t="shared" si="92"/>
        <v>1</v>
      </c>
      <c r="I181" s="11">
        <f t="shared" si="105"/>
        <v>-175415299</v>
      </c>
      <c r="J181" s="4">
        <f t="shared" si="101"/>
        <v>0</v>
      </c>
      <c r="K181" s="51">
        <f t="shared" si="106"/>
        <v>101666199</v>
      </c>
      <c r="L181" s="87">
        <f t="shared" si="102"/>
        <v>-9660742</v>
      </c>
      <c r="M181" s="4">
        <f t="shared" si="103"/>
        <v>0</v>
      </c>
      <c r="N181" s="51">
        <f t="shared" si="104"/>
        <v>5594093</v>
      </c>
      <c r="P181" s="54">
        <f t="shared" si="95"/>
        <v>1.6088132243464963E-6</v>
      </c>
      <c r="Q181" s="55">
        <f t="shared" si="96"/>
        <v>284.17026732762207</v>
      </c>
      <c r="R181" s="55">
        <f t="shared" si="97"/>
        <v>0</v>
      </c>
      <c r="S181" s="56">
        <f t="shared" si="98"/>
        <v>0</v>
      </c>
      <c r="T181" s="162"/>
      <c r="U181" s="163"/>
      <c r="V181" s="166"/>
      <c r="W181" s="163"/>
      <c r="X181" s="167"/>
    </row>
    <row r="182" spans="2:24" x14ac:dyDescent="0.25">
      <c r="B182" s="9">
        <v>178</v>
      </c>
      <c r="C182" s="22">
        <v>44063</v>
      </c>
      <c r="D182" s="9">
        <f t="shared" si="99"/>
        <v>86217</v>
      </c>
      <c r="E182" s="2">
        <f t="shared" si="100"/>
        <v>107586026</v>
      </c>
      <c r="F182" s="63">
        <f t="shared" si="107"/>
        <v>6740.5612684307434</v>
      </c>
      <c r="G182" s="28">
        <f t="shared" si="91"/>
        <v>1.8304941639981115E-3</v>
      </c>
      <c r="H182" s="81">
        <f t="shared" si="92"/>
        <v>1</v>
      </c>
      <c r="I182" s="9">
        <f t="shared" si="105"/>
        <v>-185638568</v>
      </c>
      <c r="J182" s="2">
        <f t="shared" si="101"/>
        <v>0</v>
      </c>
      <c r="K182" s="48">
        <f t="shared" si="106"/>
        <v>107586026</v>
      </c>
      <c r="L182" s="88">
        <f t="shared" si="102"/>
        <v>-10223269</v>
      </c>
      <c r="M182" s="2">
        <f t="shared" si="103"/>
        <v>0</v>
      </c>
      <c r="N182" s="48">
        <f t="shared" si="104"/>
        <v>5919827</v>
      </c>
      <c r="P182" s="53">
        <f t="shared" si="95"/>
        <v>1.6088132243464963E-6</v>
      </c>
      <c r="Q182" s="52">
        <f t="shared" si="96"/>
        <v>300.67570335264793</v>
      </c>
      <c r="R182" s="52">
        <f t="shared" si="97"/>
        <v>0</v>
      </c>
      <c r="S182" s="16">
        <f t="shared" si="98"/>
        <v>0</v>
      </c>
      <c r="T182" s="164"/>
      <c r="U182" s="165"/>
      <c r="V182" s="112"/>
      <c r="W182" s="165"/>
      <c r="X182" s="108"/>
    </row>
    <row r="183" spans="2:24" x14ac:dyDescent="0.25">
      <c r="B183" s="11">
        <v>179</v>
      </c>
      <c r="C183" s="21">
        <v>44064</v>
      </c>
      <c r="D183" s="11">
        <f t="shared" si="99"/>
        <v>86217</v>
      </c>
      <c r="E183" s="4">
        <f t="shared" si="100"/>
        <v>113850553</v>
      </c>
      <c r="F183" s="64">
        <f t="shared" si="107"/>
        <v>6740.5612684307434</v>
      </c>
      <c r="G183" s="27">
        <f t="shared" si="91"/>
        <v>1.8304941639981115E-3</v>
      </c>
      <c r="H183" s="80">
        <f t="shared" si="92"/>
        <v>1</v>
      </c>
      <c r="I183" s="11">
        <f t="shared" si="105"/>
        <v>-196457118</v>
      </c>
      <c r="J183" s="4">
        <f t="shared" si="101"/>
        <v>0</v>
      </c>
      <c r="K183" s="51">
        <f t="shared" si="106"/>
        <v>113850553</v>
      </c>
      <c r="L183" s="87">
        <f t="shared" si="102"/>
        <v>-10818550</v>
      </c>
      <c r="M183" s="4">
        <f t="shared" si="103"/>
        <v>0</v>
      </c>
      <c r="N183" s="51">
        <f t="shared" si="104"/>
        <v>6264527</v>
      </c>
      <c r="P183" s="54">
        <f t="shared" ref="P183:P204" si="108">R$17*((1+P$17-Q$17)*(1+P$17+S$17)-Q$17)</f>
        <v>1.6088132243464963E-6</v>
      </c>
      <c r="Q183" s="55">
        <f t="shared" ref="Q183:Q204" si="109">(1+P$17-Q$17)*(1+P$17+S$17)-R$17*((S$17*K182)+((I182+J182)*(1+P$17+S$17)))</f>
        <v>318.14222021647402</v>
      </c>
      <c r="R183" s="55">
        <f t="shared" ref="R183:R204" si="110">-J182*(1+P$17+S$17)</f>
        <v>0</v>
      </c>
      <c r="S183" s="56">
        <f t="shared" si="98"/>
        <v>0</v>
      </c>
      <c r="T183" s="162"/>
      <c r="U183" s="163"/>
      <c r="V183" s="166"/>
      <c r="W183" s="163"/>
      <c r="X183" s="167"/>
    </row>
    <row r="184" spans="2:24" x14ac:dyDescent="0.25">
      <c r="B184" s="9">
        <v>180</v>
      </c>
      <c r="C184" s="22">
        <v>44065</v>
      </c>
      <c r="D184" s="9">
        <f t="shared" si="99"/>
        <v>86217</v>
      </c>
      <c r="E184" s="2">
        <f t="shared" si="100"/>
        <v>120479851</v>
      </c>
      <c r="F184" s="63">
        <f t="shared" si="107"/>
        <v>6740.5612684307434</v>
      </c>
      <c r="G184" s="28">
        <f t="shared" si="91"/>
        <v>1.8304941639981115E-3</v>
      </c>
      <c r="H184" s="81">
        <f t="shared" si="92"/>
        <v>1</v>
      </c>
      <c r="I184" s="9">
        <f t="shared" si="105"/>
        <v>-207905611</v>
      </c>
      <c r="J184" s="2">
        <f t="shared" si="101"/>
        <v>0</v>
      </c>
      <c r="K184" s="48">
        <f t="shared" si="106"/>
        <v>120479851</v>
      </c>
      <c r="L184" s="88">
        <f t="shared" si="102"/>
        <v>-11448493</v>
      </c>
      <c r="M184" s="2">
        <f t="shared" si="103"/>
        <v>0</v>
      </c>
      <c r="N184" s="48">
        <f t="shared" si="104"/>
        <v>6629298</v>
      </c>
      <c r="P184" s="53">
        <f t="shared" si="108"/>
        <v>1.6088132243464963E-6</v>
      </c>
      <c r="Q184" s="52">
        <f t="shared" si="109"/>
        <v>336.62577827054537</v>
      </c>
      <c r="R184" s="52">
        <f t="shared" si="110"/>
        <v>0</v>
      </c>
      <c r="S184" s="16">
        <f t="shared" si="98"/>
        <v>0</v>
      </c>
      <c r="T184" s="164"/>
      <c r="U184" s="165"/>
      <c r="V184" s="112"/>
      <c r="W184" s="165"/>
      <c r="X184" s="108"/>
    </row>
    <row r="185" spans="2:24" x14ac:dyDescent="0.25">
      <c r="B185" s="11">
        <v>181</v>
      </c>
      <c r="C185" s="21">
        <v>44066</v>
      </c>
      <c r="D185" s="11">
        <f t="shared" si="99"/>
        <v>86217</v>
      </c>
      <c r="E185" s="4">
        <f t="shared" si="100"/>
        <v>127495160</v>
      </c>
      <c r="F185" s="64">
        <f t="shared" si="107"/>
        <v>6740.5612684307434</v>
      </c>
      <c r="G185" s="27">
        <f t="shared" si="91"/>
        <v>1.8304941639981115E-3</v>
      </c>
      <c r="H185" s="80">
        <f t="shared" si="92"/>
        <v>1</v>
      </c>
      <c r="I185" s="11">
        <f t="shared" si="105"/>
        <v>-220020728</v>
      </c>
      <c r="J185" s="4">
        <f t="shared" si="101"/>
        <v>0</v>
      </c>
      <c r="K185" s="51">
        <f t="shared" si="106"/>
        <v>127495160</v>
      </c>
      <c r="L185" s="87">
        <f t="shared" si="102"/>
        <v>-12115117</v>
      </c>
      <c r="M185" s="4">
        <f t="shared" si="103"/>
        <v>0</v>
      </c>
      <c r="N185" s="51">
        <f t="shared" si="104"/>
        <v>7015309</v>
      </c>
      <c r="P185" s="54">
        <f t="shared" si="108"/>
        <v>1.6088132243464963E-6</v>
      </c>
      <c r="Q185" s="55">
        <f t="shared" si="109"/>
        <v>356.18559772255281</v>
      </c>
      <c r="R185" s="55">
        <f t="shared" si="110"/>
        <v>0</v>
      </c>
      <c r="S185" s="56">
        <f t="shared" si="98"/>
        <v>0</v>
      </c>
      <c r="T185" s="162"/>
      <c r="U185" s="163"/>
      <c r="V185" s="166"/>
      <c r="W185" s="163"/>
      <c r="X185" s="167"/>
    </row>
    <row r="186" spans="2:24" x14ac:dyDescent="0.25">
      <c r="B186" s="9">
        <v>182</v>
      </c>
      <c r="C186" s="22">
        <v>44067</v>
      </c>
      <c r="D186" s="9">
        <f t="shared" si="99"/>
        <v>86217</v>
      </c>
      <c r="E186" s="2">
        <f t="shared" si="100"/>
        <v>134918957</v>
      </c>
      <c r="F186" s="63">
        <f t="shared" si="107"/>
        <v>6740.5612684307434</v>
      </c>
      <c r="G186" s="28">
        <f t="shared" si="91"/>
        <v>1.8304941639981115E-3</v>
      </c>
      <c r="H186" s="81">
        <f t="shared" si="92"/>
        <v>1</v>
      </c>
      <c r="I186" s="9">
        <f t="shared" si="105"/>
        <v>-232841285</v>
      </c>
      <c r="J186" s="2">
        <f t="shared" si="101"/>
        <v>0</v>
      </c>
      <c r="K186" s="48">
        <f t="shared" si="106"/>
        <v>134918957</v>
      </c>
      <c r="L186" s="88">
        <f t="shared" si="102"/>
        <v>-12820557</v>
      </c>
      <c r="M186" s="2">
        <f t="shared" si="103"/>
        <v>0</v>
      </c>
      <c r="N186" s="48">
        <f t="shared" si="104"/>
        <v>7423797</v>
      </c>
      <c r="P186" s="53">
        <f t="shared" si="108"/>
        <v>1.6088132243464963E-6</v>
      </c>
      <c r="Q186" s="52">
        <f t="shared" si="109"/>
        <v>376.88434823595446</v>
      </c>
      <c r="R186" s="52">
        <f t="shared" si="110"/>
        <v>0</v>
      </c>
      <c r="S186" s="16">
        <f t="shared" si="98"/>
        <v>0</v>
      </c>
      <c r="T186" s="164"/>
      <c r="U186" s="165"/>
      <c r="V186" s="112"/>
      <c r="W186" s="165"/>
      <c r="X186" s="108"/>
    </row>
    <row r="187" spans="2:24" x14ac:dyDescent="0.25">
      <c r="B187" s="11">
        <v>183</v>
      </c>
      <c r="C187" s="21">
        <v>44068</v>
      </c>
      <c r="D187" s="11">
        <f t="shared" si="99"/>
        <v>86217</v>
      </c>
      <c r="E187" s="4">
        <f t="shared" si="100"/>
        <v>142775028</v>
      </c>
      <c r="F187" s="64">
        <f t="shared" si="107"/>
        <v>6740.5612684307434</v>
      </c>
      <c r="G187" s="27">
        <f t="shared" si="91"/>
        <v>1.8304941639981115E-3</v>
      </c>
      <c r="H187" s="80">
        <f t="shared" si="92"/>
        <v>1</v>
      </c>
      <c r="I187" s="11">
        <f t="shared" si="105"/>
        <v>-246408358</v>
      </c>
      <c r="J187" s="4">
        <f t="shared" si="101"/>
        <v>0</v>
      </c>
      <c r="K187" s="51">
        <f t="shared" si="106"/>
        <v>142775028</v>
      </c>
      <c r="L187" s="87">
        <f t="shared" si="102"/>
        <v>-13567073</v>
      </c>
      <c r="M187" s="4">
        <f t="shared" si="103"/>
        <v>0</v>
      </c>
      <c r="N187" s="51">
        <f t="shared" si="104"/>
        <v>7856071</v>
      </c>
      <c r="P187" s="54">
        <f t="shared" si="108"/>
        <v>1.6088132243464963E-6</v>
      </c>
      <c r="Q187" s="55">
        <f t="shared" si="109"/>
        <v>398.78834725138029</v>
      </c>
      <c r="R187" s="55">
        <f t="shared" si="110"/>
        <v>0</v>
      </c>
      <c r="S187" s="56">
        <f t="shared" si="98"/>
        <v>0</v>
      </c>
      <c r="T187" s="162"/>
      <c r="U187" s="163"/>
      <c r="V187" s="166"/>
      <c r="W187" s="163"/>
      <c r="X187" s="167"/>
    </row>
    <row r="188" spans="2:24" x14ac:dyDescent="0.25">
      <c r="B188" s="9">
        <v>184</v>
      </c>
      <c r="C188" s="22">
        <v>44069</v>
      </c>
      <c r="D188" s="9">
        <f t="shared" si="99"/>
        <v>86217</v>
      </c>
      <c r="E188" s="2">
        <f t="shared" si="100"/>
        <v>151088543</v>
      </c>
      <c r="F188" s="63">
        <f t="shared" si="107"/>
        <v>6740.5612684307434</v>
      </c>
      <c r="G188" s="28">
        <f t="shared" si="91"/>
        <v>1.8304941639981115E-3</v>
      </c>
      <c r="H188" s="81">
        <f t="shared" si="92"/>
        <v>1</v>
      </c>
      <c r="I188" s="9">
        <f t="shared" si="105"/>
        <v>-260765415</v>
      </c>
      <c r="J188" s="2">
        <f t="shared" si="101"/>
        <v>0</v>
      </c>
      <c r="K188" s="48">
        <f t="shared" si="106"/>
        <v>151088543</v>
      </c>
      <c r="L188" s="88">
        <f t="shared" si="102"/>
        <v>-14357057</v>
      </c>
      <c r="M188" s="2">
        <f t="shared" si="103"/>
        <v>0</v>
      </c>
      <c r="N188" s="48">
        <f t="shared" si="104"/>
        <v>8313515</v>
      </c>
      <c r="P188" s="53">
        <f t="shared" si="108"/>
        <v>1.6088132243464963E-6</v>
      </c>
      <c r="Q188" s="52">
        <f t="shared" si="109"/>
        <v>421.96777348790545</v>
      </c>
      <c r="R188" s="52">
        <f t="shared" si="110"/>
        <v>0</v>
      </c>
      <c r="S188" s="16">
        <f t="shared" si="98"/>
        <v>0</v>
      </c>
      <c r="T188" s="164"/>
      <c r="U188" s="165"/>
      <c r="V188" s="112"/>
      <c r="W188" s="165"/>
      <c r="X188" s="108"/>
    </row>
    <row r="189" spans="2:24" x14ac:dyDescent="0.25">
      <c r="B189" s="11">
        <v>185</v>
      </c>
      <c r="C189" s="21">
        <v>44070</v>
      </c>
      <c r="D189" s="11">
        <f t="shared" si="99"/>
        <v>86217</v>
      </c>
      <c r="E189" s="4">
        <f t="shared" si="100"/>
        <v>159886138</v>
      </c>
      <c r="F189" s="64">
        <f t="shared" si="107"/>
        <v>6740.5612684307434</v>
      </c>
      <c r="G189" s="27">
        <f t="shared" si="91"/>
        <v>1.8304941639981115E-3</v>
      </c>
      <c r="H189" s="80">
        <f t="shared" si="92"/>
        <v>1</v>
      </c>
      <c r="I189" s="11">
        <f t="shared" si="105"/>
        <v>-275958456</v>
      </c>
      <c r="J189" s="4">
        <f t="shared" si="101"/>
        <v>0</v>
      </c>
      <c r="K189" s="51">
        <f t="shared" si="106"/>
        <v>159886138</v>
      </c>
      <c r="L189" s="87">
        <f t="shared" si="102"/>
        <v>-15193041</v>
      </c>
      <c r="M189" s="4">
        <f t="shared" si="103"/>
        <v>0</v>
      </c>
      <c r="N189" s="51">
        <f t="shared" si="104"/>
        <v>8797595</v>
      </c>
      <c r="P189" s="54">
        <f t="shared" si="108"/>
        <v>1.6088132243464963E-6</v>
      </c>
      <c r="Q189" s="55">
        <f t="shared" si="109"/>
        <v>446.49689223285225</v>
      </c>
      <c r="R189" s="55">
        <f t="shared" si="110"/>
        <v>0</v>
      </c>
      <c r="S189" s="56">
        <f t="shared" si="98"/>
        <v>0</v>
      </c>
      <c r="T189" s="162"/>
      <c r="U189" s="163"/>
      <c r="V189" s="166"/>
      <c r="W189" s="163"/>
      <c r="X189" s="167"/>
    </row>
    <row r="190" spans="2:24" x14ac:dyDescent="0.25">
      <c r="B190" s="9">
        <v>186</v>
      </c>
      <c r="C190" s="22">
        <v>44071</v>
      </c>
      <c r="D190" s="9">
        <f t="shared" si="99"/>
        <v>86217</v>
      </c>
      <c r="E190" s="2">
        <f t="shared" si="100"/>
        <v>169196000</v>
      </c>
      <c r="F190" s="63">
        <f t="shared" si="107"/>
        <v>6740.5612684307434</v>
      </c>
      <c r="G190" s="28">
        <f t="shared" si="91"/>
        <v>1.8304941639981115E-3</v>
      </c>
      <c r="H190" s="81">
        <f t="shared" si="92"/>
        <v>1</v>
      </c>
      <c r="I190" s="9">
        <f t="shared" si="105"/>
        <v>-292036159</v>
      </c>
      <c r="J190" s="2">
        <f t="shared" si="101"/>
        <v>0</v>
      </c>
      <c r="K190" s="48">
        <f t="shared" si="106"/>
        <v>169196000</v>
      </c>
      <c r="L190" s="88">
        <f t="shared" si="102"/>
        <v>-16077703</v>
      </c>
      <c r="M190" s="2">
        <f t="shared" si="103"/>
        <v>0</v>
      </c>
      <c r="N190" s="48">
        <f t="shared" si="104"/>
        <v>9309862</v>
      </c>
      <c r="P190" s="53">
        <f t="shared" si="108"/>
        <v>1.6088132243464963E-6</v>
      </c>
      <c r="Q190" s="52">
        <f t="shared" si="109"/>
        <v>472.4542946840113</v>
      </c>
      <c r="R190" s="52">
        <f t="shared" si="110"/>
        <v>0</v>
      </c>
      <c r="S190" s="16">
        <f t="shared" si="98"/>
        <v>0</v>
      </c>
      <c r="T190" s="164"/>
      <c r="U190" s="165"/>
      <c r="V190" s="112"/>
      <c r="W190" s="165"/>
      <c r="X190" s="108"/>
    </row>
    <row r="191" spans="2:24" x14ac:dyDescent="0.25">
      <c r="B191" s="11">
        <v>187</v>
      </c>
      <c r="C191" s="21">
        <v>44072</v>
      </c>
      <c r="D191" s="11">
        <f t="shared" si="99"/>
        <v>86217</v>
      </c>
      <c r="E191" s="4">
        <f t="shared" si="100"/>
        <v>179047957</v>
      </c>
      <c r="F191" s="64">
        <f t="shared" si="107"/>
        <v>6740.5612684307434</v>
      </c>
      <c r="G191" s="27">
        <f t="shared" si="91"/>
        <v>1.8304941639981115E-3</v>
      </c>
      <c r="H191" s="80">
        <f t="shared" si="92"/>
        <v>1</v>
      </c>
      <c r="I191" s="11">
        <f t="shared" si="105"/>
        <v>-309050035</v>
      </c>
      <c r="J191" s="4">
        <f t="shared" si="101"/>
        <v>0</v>
      </c>
      <c r="K191" s="51">
        <f t="shared" si="106"/>
        <v>179047957</v>
      </c>
      <c r="L191" s="87">
        <f t="shared" si="102"/>
        <v>-17013876</v>
      </c>
      <c r="M191" s="4">
        <f t="shared" si="103"/>
        <v>0</v>
      </c>
      <c r="N191" s="51">
        <f t="shared" si="104"/>
        <v>9851957</v>
      </c>
      <c r="P191" s="54">
        <f t="shared" si="108"/>
        <v>1.6088132243464963E-6</v>
      </c>
      <c r="Q191" s="55">
        <f t="shared" si="109"/>
        <v>499.92314746589449</v>
      </c>
      <c r="R191" s="55">
        <f t="shared" si="110"/>
        <v>0</v>
      </c>
      <c r="S191" s="56">
        <f t="shared" si="98"/>
        <v>0</v>
      </c>
      <c r="T191" s="162"/>
      <c r="U191" s="163"/>
      <c r="V191" s="166"/>
      <c r="W191" s="163"/>
      <c r="X191" s="167"/>
    </row>
    <row r="192" spans="2:24" x14ac:dyDescent="0.25">
      <c r="B192" s="9">
        <v>188</v>
      </c>
      <c r="C192" s="22">
        <v>44073</v>
      </c>
      <c r="D192" s="9">
        <f t="shared" si="99"/>
        <v>86217</v>
      </c>
      <c r="E192" s="2">
        <f t="shared" si="100"/>
        <v>189473575</v>
      </c>
      <c r="F192" s="63">
        <f t="shared" si="107"/>
        <v>6740.5612684307434</v>
      </c>
      <c r="G192" s="28">
        <f t="shared" si="91"/>
        <v>1.8304941639981115E-3</v>
      </c>
      <c r="H192" s="81">
        <f t="shared" si="92"/>
        <v>1</v>
      </c>
      <c r="I192" s="9">
        <f t="shared" si="105"/>
        <v>-327054597</v>
      </c>
      <c r="J192" s="2">
        <f t="shared" si="101"/>
        <v>0</v>
      </c>
      <c r="K192" s="48">
        <f t="shared" si="106"/>
        <v>189473575</v>
      </c>
      <c r="L192" s="88">
        <f t="shared" si="102"/>
        <v>-18004562</v>
      </c>
      <c r="M192" s="2">
        <f t="shared" si="103"/>
        <v>0</v>
      </c>
      <c r="N192" s="48">
        <f t="shared" si="104"/>
        <v>10425618</v>
      </c>
      <c r="P192" s="53">
        <f t="shared" si="108"/>
        <v>1.6088132243464963E-6</v>
      </c>
      <c r="Q192" s="52">
        <f t="shared" si="109"/>
        <v>528.99145748820513</v>
      </c>
      <c r="R192" s="52">
        <f t="shared" si="110"/>
        <v>0</v>
      </c>
      <c r="S192" s="16">
        <f t="shared" si="98"/>
        <v>0</v>
      </c>
      <c r="T192" s="164"/>
      <c r="U192" s="165"/>
      <c r="V192" s="112"/>
      <c r="W192" s="165"/>
      <c r="X192" s="108"/>
    </row>
    <row r="193" spans="2:24" x14ac:dyDescent="0.25">
      <c r="B193" s="11">
        <v>189</v>
      </c>
      <c r="C193" s="21">
        <v>44074</v>
      </c>
      <c r="D193" s="11">
        <f t="shared" si="99"/>
        <v>86217</v>
      </c>
      <c r="E193" s="4">
        <f t="shared" si="100"/>
        <v>200506256</v>
      </c>
      <c r="F193" s="64">
        <f t="shared" si="107"/>
        <v>6740.5612684307434</v>
      </c>
      <c r="G193" s="27">
        <f t="shared" si="91"/>
        <v>1.8304941639981115E-3</v>
      </c>
      <c r="H193" s="80">
        <f t="shared" si="92"/>
        <v>1</v>
      </c>
      <c r="I193" s="11">
        <f t="shared" si="105"/>
        <v>-346107529</v>
      </c>
      <c r="J193" s="4">
        <f t="shared" si="101"/>
        <v>0</v>
      </c>
      <c r="K193" s="51">
        <f t="shared" si="106"/>
        <v>200506256</v>
      </c>
      <c r="L193" s="87">
        <f t="shared" si="102"/>
        <v>-19052932</v>
      </c>
      <c r="M193" s="4">
        <f t="shared" si="103"/>
        <v>0</v>
      </c>
      <c r="N193" s="51">
        <f t="shared" si="104"/>
        <v>11032681</v>
      </c>
      <c r="P193" s="54">
        <f t="shared" si="108"/>
        <v>1.6088132243464963E-6</v>
      </c>
      <c r="Q193" s="55">
        <f t="shared" si="109"/>
        <v>559.7523605437143</v>
      </c>
      <c r="R193" s="55">
        <f t="shared" si="110"/>
        <v>0</v>
      </c>
      <c r="S193" s="56">
        <f t="shared" si="98"/>
        <v>0</v>
      </c>
      <c r="T193" s="162"/>
      <c r="U193" s="163"/>
      <c r="V193" s="166"/>
      <c r="W193" s="163"/>
      <c r="X193" s="167"/>
    </row>
    <row r="194" spans="2:24" x14ac:dyDescent="0.25">
      <c r="B194" s="9">
        <v>190</v>
      </c>
      <c r="C194" s="22">
        <v>44075</v>
      </c>
      <c r="D194" s="9">
        <f t="shared" si="99"/>
        <v>86217</v>
      </c>
      <c r="E194" s="2">
        <f t="shared" si="100"/>
        <v>212181349</v>
      </c>
      <c r="F194" s="63">
        <f t="shared" si="107"/>
        <v>6740.5612684307434</v>
      </c>
      <c r="G194" s="28">
        <f t="shared" si="91"/>
        <v>1.8304941639981115E-3</v>
      </c>
      <c r="H194" s="81">
        <f t="shared" si="92"/>
        <v>1</v>
      </c>
      <c r="I194" s="9">
        <f t="shared" si="105"/>
        <v>-366269877</v>
      </c>
      <c r="J194" s="2">
        <f t="shared" si="101"/>
        <v>0</v>
      </c>
      <c r="K194" s="48">
        <f t="shared" si="106"/>
        <v>212181349</v>
      </c>
      <c r="L194" s="88">
        <f t="shared" si="102"/>
        <v>-20162348</v>
      </c>
      <c r="M194" s="2">
        <f t="shared" si="103"/>
        <v>0</v>
      </c>
      <c r="N194" s="48">
        <f t="shared" si="104"/>
        <v>11675093</v>
      </c>
      <c r="P194" s="53">
        <f t="shared" si="108"/>
        <v>1.6088132243464963E-6</v>
      </c>
      <c r="Q194" s="52">
        <f t="shared" si="109"/>
        <v>592.30441006848264</v>
      </c>
      <c r="R194" s="52">
        <f t="shared" si="110"/>
        <v>0</v>
      </c>
      <c r="S194" s="16">
        <f t="shared" si="98"/>
        <v>0</v>
      </c>
      <c r="T194" s="164"/>
      <c r="U194" s="165"/>
      <c r="V194" s="112"/>
      <c r="W194" s="165"/>
      <c r="X194" s="108"/>
    </row>
    <row r="195" spans="2:24" x14ac:dyDescent="0.25">
      <c r="B195" s="11">
        <v>191</v>
      </c>
      <c r="C195" s="21">
        <v>44076</v>
      </c>
      <c r="D195" s="11">
        <f t="shared" si="99"/>
        <v>86217</v>
      </c>
      <c r="E195" s="4">
        <f t="shared" si="100"/>
        <v>224536260</v>
      </c>
      <c r="F195" s="64">
        <f t="shared" si="107"/>
        <v>6740.5612684307434</v>
      </c>
      <c r="G195" s="27">
        <f t="shared" si="91"/>
        <v>1.8304941639981115E-3</v>
      </c>
      <c r="H195" s="80">
        <f t="shared" si="92"/>
        <v>1</v>
      </c>
      <c r="I195" s="11">
        <f t="shared" si="105"/>
        <v>-387606240</v>
      </c>
      <c r="J195" s="4">
        <f t="shared" si="101"/>
        <v>0</v>
      </c>
      <c r="K195" s="51">
        <f t="shared" si="106"/>
        <v>224536260</v>
      </c>
      <c r="L195" s="87">
        <f t="shared" si="102"/>
        <v>-21336363</v>
      </c>
      <c r="M195" s="4">
        <f t="shared" si="103"/>
        <v>0</v>
      </c>
      <c r="N195" s="51">
        <f t="shared" si="104"/>
        <v>12354911</v>
      </c>
      <c r="P195" s="54">
        <f t="shared" si="108"/>
        <v>1.6088132243464963E-6</v>
      </c>
      <c r="Q195" s="55">
        <f t="shared" si="109"/>
        <v>626.7519035315604</v>
      </c>
      <c r="R195" s="55">
        <f t="shared" si="110"/>
        <v>0</v>
      </c>
      <c r="S195" s="56">
        <f t="shared" si="98"/>
        <v>0</v>
      </c>
      <c r="T195" s="162"/>
      <c r="U195" s="163"/>
      <c r="V195" s="166"/>
      <c r="W195" s="163"/>
      <c r="X195" s="167"/>
    </row>
    <row r="196" spans="2:24" x14ac:dyDescent="0.25">
      <c r="B196" s="9">
        <v>192</v>
      </c>
      <c r="C196" s="22">
        <v>44077</v>
      </c>
      <c r="D196" s="9">
        <f t="shared" si="99"/>
        <v>86217</v>
      </c>
      <c r="E196" s="2">
        <f t="shared" si="100"/>
        <v>237610574</v>
      </c>
      <c r="F196" s="63">
        <f t="shared" si="107"/>
        <v>6740.5612684307434</v>
      </c>
      <c r="G196" s="28">
        <f t="shared" ref="G196:G204" si="111">D196/U$3</f>
        <v>1.8304941639981115E-3</v>
      </c>
      <c r="H196" s="81">
        <f t="shared" si="92"/>
        <v>1</v>
      </c>
      <c r="I196" s="9">
        <f t="shared" si="105"/>
        <v>-410184978</v>
      </c>
      <c r="J196" s="2">
        <f t="shared" si="101"/>
        <v>0</v>
      </c>
      <c r="K196" s="48">
        <f t="shared" si="106"/>
        <v>237610574</v>
      </c>
      <c r="L196" s="88">
        <f t="shared" si="102"/>
        <v>-22578738</v>
      </c>
      <c r="M196" s="2">
        <f t="shared" si="103"/>
        <v>0</v>
      </c>
      <c r="N196" s="48">
        <f t="shared" si="104"/>
        <v>13074314</v>
      </c>
      <c r="P196" s="53">
        <f t="shared" si="108"/>
        <v>1.6088132243464963E-6</v>
      </c>
      <c r="Q196" s="52">
        <f t="shared" si="109"/>
        <v>663.20520866233619</v>
      </c>
      <c r="R196" s="52">
        <f t="shared" si="110"/>
        <v>0</v>
      </c>
      <c r="S196" s="16">
        <f t="shared" si="98"/>
        <v>0</v>
      </c>
      <c r="T196" s="164"/>
      <c r="U196" s="165"/>
      <c r="V196" s="112"/>
      <c r="W196" s="165"/>
      <c r="X196" s="108"/>
    </row>
    <row r="197" spans="2:24" x14ac:dyDescent="0.25">
      <c r="B197" s="11">
        <v>193</v>
      </c>
      <c r="C197" s="21">
        <v>44078</v>
      </c>
      <c r="D197" s="11">
        <f t="shared" si="99"/>
        <v>86217</v>
      </c>
      <c r="E197" s="4">
        <f t="shared" si="100"/>
        <v>251446180</v>
      </c>
      <c r="F197" s="64">
        <f t="shared" si="107"/>
        <v>6740.5612684307434</v>
      </c>
      <c r="G197" s="27">
        <f t="shared" si="111"/>
        <v>1.8304941639981115E-3</v>
      </c>
      <c r="H197" s="80">
        <f t="shared" ref="H197:H204" si="112">D197/D196</f>
        <v>1</v>
      </c>
      <c r="I197" s="11">
        <f t="shared" ref="I197:I204" si="113">INT((S$17*K197+I196)/(1+R$17*J197))</f>
        <v>-434078432</v>
      </c>
      <c r="J197" s="4">
        <f t="shared" si="101"/>
        <v>0</v>
      </c>
      <c r="K197" s="51">
        <f t="shared" ref="K197:K204" si="114">INT((Q$17*J197+K196)/(1+P$17+S$17))</f>
        <v>251446180</v>
      </c>
      <c r="L197" s="87">
        <f t="shared" si="102"/>
        <v>-23893454</v>
      </c>
      <c r="M197" s="4">
        <f t="shared" si="103"/>
        <v>0</v>
      </c>
      <c r="N197" s="51">
        <f t="shared" si="104"/>
        <v>13835606</v>
      </c>
      <c r="P197" s="54">
        <f t="shared" si="108"/>
        <v>1.6088132243464963E-6</v>
      </c>
      <c r="Q197" s="55">
        <f t="shared" si="109"/>
        <v>701.78111907252662</v>
      </c>
      <c r="R197" s="55">
        <f t="shared" si="110"/>
        <v>0</v>
      </c>
      <c r="S197" s="56">
        <f t="shared" si="98"/>
        <v>0</v>
      </c>
      <c r="T197" s="162"/>
      <c r="U197" s="163"/>
      <c r="V197" s="166"/>
      <c r="W197" s="163"/>
      <c r="X197" s="167"/>
    </row>
    <row r="198" spans="2:24" x14ac:dyDescent="0.25">
      <c r="B198" s="9">
        <v>194</v>
      </c>
      <c r="C198" s="22">
        <v>44079</v>
      </c>
      <c r="D198" s="9">
        <f t="shared" si="99"/>
        <v>86217</v>
      </c>
      <c r="E198" s="2">
        <f t="shared" si="100"/>
        <v>266087407</v>
      </c>
      <c r="F198" s="63">
        <f t="shared" si="107"/>
        <v>6740.5612684307434</v>
      </c>
      <c r="G198" s="28">
        <f t="shared" si="111"/>
        <v>1.8304941639981115E-3</v>
      </c>
      <c r="H198" s="81">
        <f t="shared" si="112"/>
        <v>1</v>
      </c>
      <c r="I198" s="9">
        <f t="shared" si="113"/>
        <v>-459363156</v>
      </c>
      <c r="J198" s="2">
        <f t="shared" si="101"/>
        <v>0</v>
      </c>
      <c r="K198" s="48">
        <f t="shared" si="114"/>
        <v>266087407</v>
      </c>
      <c r="L198" s="88">
        <f t="shared" si="102"/>
        <v>-25284724</v>
      </c>
      <c r="M198" s="2">
        <f t="shared" si="103"/>
        <v>0</v>
      </c>
      <c r="N198" s="48">
        <f t="shared" si="104"/>
        <v>14641227</v>
      </c>
      <c r="P198" s="53">
        <f t="shared" si="108"/>
        <v>1.6088132243464963E-6</v>
      </c>
      <c r="Q198" s="52">
        <f t="shared" si="109"/>
        <v>742.60322973917903</v>
      </c>
      <c r="R198" s="52">
        <f t="shared" si="110"/>
        <v>0</v>
      </c>
      <c r="S198" s="16">
        <f t="shared" si="98"/>
        <v>0</v>
      </c>
      <c r="T198" s="164"/>
      <c r="U198" s="165"/>
      <c r="V198" s="112"/>
      <c r="W198" s="165"/>
      <c r="X198" s="108"/>
    </row>
    <row r="199" spans="2:24" x14ac:dyDescent="0.25">
      <c r="B199" s="11">
        <v>195</v>
      </c>
      <c r="C199" s="21">
        <v>44080</v>
      </c>
      <c r="D199" s="11">
        <f t="shared" si="99"/>
        <v>86217</v>
      </c>
      <c r="E199" s="4">
        <f t="shared" si="100"/>
        <v>281581164</v>
      </c>
      <c r="F199" s="64">
        <f t="shared" si="107"/>
        <v>6740.5612684307434</v>
      </c>
      <c r="G199" s="27">
        <f t="shared" si="111"/>
        <v>1.8304941639981115E-3</v>
      </c>
      <c r="H199" s="80">
        <f t="shared" si="112"/>
        <v>1</v>
      </c>
      <c r="I199" s="11">
        <f t="shared" si="113"/>
        <v>-486120161</v>
      </c>
      <c r="J199" s="4">
        <f t="shared" si="101"/>
        <v>0</v>
      </c>
      <c r="K199" s="51">
        <f t="shared" si="114"/>
        <v>281581164</v>
      </c>
      <c r="L199" s="87">
        <f t="shared" si="102"/>
        <v>-26757005</v>
      </c>
      <c r="M199" s="4">
        <f t="shared" si="103"/>
        <v>0</v>
      </c>
      <c r="N199" s="51">
        <f t="shared" si="104"/>
        <v>15493757</v>
      </c>
      <c r="P199" s="54">
        <f t="shared" si="108"/>
        <v>1.6088132243464963E-6</v>
      </c>
      <c r="Q199" s="55">
        <f t="shared" si="109"/>
        <v>785.80233364747755</v>
      </c>
      <c r="R199" s="55">
        <f t="shared" si="110"/>
        <v>0</v>
      </c>
      <c r="S199" s="56">
        <f t="shared" si="98"/>
        <v>0</v>
      </c>
      <c r="T199" s="162"/>
      <c r="U199" s="163"/>
      <c r="V199" s="166"/>
      <c r="W199" s="163"/>
      <c r="X199" s="167"/>
    </row>
    <row r="200" spans="2:24" x14ac:dyDescent="0.25">
      <c r="B200" s="9">
        <v>196</v>
      </c>
      <c r="C200" s="22">
        <v>44081</v>
      </c>
      <c r="D200" s="9">
        <f t="shared" si="99"/>
        <v>86217</v>
      </c>
      <c r="E200" s="2">
        <f t="shared" si="100"/>
        <v>297977093</v>
      </c>
      <c r="F200" s="63">
        <f t="shared" si="107"/>
        <v>6740.5612684307434</v>
      </c>
      <c r="G200" s="28">
        <f t="shared" si="111"/>
        <v>1.8304941639981115E-3</v>
      </c>
      <c r="H200" s="81">
        <f t="shared" si="112"/>
        <v>1</v>
      </c>
      <c r="I200" s="9">
        <f t="shared" si="113"/>
        <v>-514435175</v>
      </c>
      <c r="J200" s="2">
        <f t="shared" si="101"/>
        <v>0</v>
      </c>
      <c r="K200" s="48">
        <f t="shared" si="114"/>
        <v>297977093</v>
      </c>
      <c r="L200" s="88">
        <f t="shared" si="102"/>
        <v>-28315014</v>
      </c>
      <c r="M200" s="2">
        <f t="shared" si="103"/>
        <v>0</v>
      </c>
      <c r="N200" s="48">
        <f t="shared" si="104"/>
        <v>16395929</v>
      </c>
      <c r="P200" s="53">
        <f t="shared" si="108"/>
        <v>1.6088132243464963E-6</v>
      </c>
      <c r="Q200" s="52">
        <f t="shared" si="109"/>
        <v>831.51683845691468</v>
      </c>
      <c r="R200" s="52">
        <f t="shared" si="110"/>
        <v>0</v>
      </c>
      <c r="S200" s="16">
        <f t="shared" si="98"/>
        <v>0</v>
      </c>
      <c r="T200" s="164"/>
      <c r="U200" s="165"/>
      <c r="V200" s="112"/>
      <c r="W200" s="165"/>
      <c r="X200" s="108"/>
    </row>
    <row r="201" spans="2:24" x14ac:dyDescent="0.25">
      <c r="B201" s="11">
        <v>197</v>
      </c>
      <c r="C201" s="21">
        <v>44082</v>
      </c>
      <c r="D201" s="11">
        <f t="shared" si="99"/>
        <v>86217</v>
      </c>
      <c r="E201" s="4">
        <f t="shared" si="100"/>
        <v>315327725</v>
      </c>
      <c r="F201" s="64">
        <f t="shared" si="107"/>
        <v>6740.5612684307434</v>
      </c>
      <c r="G201" s="27">
        <f t="shared" si="111"/>
        <v>1.8304941639981115E-3</v>
      </c>
      <c r="H201" s="80">
        <f t="shared" si="112"/>
        <v>1</v>
      </c>
      <c r="I201" s="11">
        <f t="shared" si="113"/>
        <v>-544398917</v>
      </c>
      <c r="J201" s="4">
        <f t="shared" si="101"/>
        <v>0</v>
      </c>
      <c r="K201" s="51">
        <f t="shared" si="114"/>
        <v>315327725</v>
      </c>
      <c r="L201" s="87">
        <f t="shared" si="102"/>
        <v>-29963742</v>
      </c>
      <c r="M201" s="4">
        <f t="shared" si="103"/>
        <v>0</v>
      </c>
      <c r="N201" s="51">
        <f t="shared" si="104"/>
        <v>17350632</v>
      </c>
      <c r="P201" s="54">
        <f t="shared" si="108"/>
        <v>1.6088132243464963E-6</v>
      </c>
      <c r="Q201" s="55">
        <f t="shared" si="109"/>
        <v>879.89321110995138</v>
      </c>
      <c r="R201" s="55">
        <f t="shared" si="110"/>
        <v>0</v>
      </c>
      <c r="S201" s="56">
        <f t="shared" si="98"/>
        <v>0</v>
      </c>
      <c r="T201" s="162"/>
      <c r="U201" s="163"/>
      <c r="V201" s="166"/>
      <c r="W201" s="163"/>
      <c r="X201" s="167"/>
    </row>
    <row r="202" spans="2:24" x14ac:dyDescent="0.25">
      <c r="B202" s="9">
        <v>198</v>
      </c>
      <c r="C202" s="22">
        <v>44083</v>
      </c>
      <c r="D202" s="9">
        <f t="shared" si="99"/>
        <v>86217</v>
      </c>
      <c r="E202" s="2">
        <f t="shared" si="100"/>
        <v>333688651</v>
      </c>
      <c r="F202" s="63">
        <f t="shared" si="107"/>
        <v>6740.5612684307434</v>
      </c>
      <c r="G202" s="28">
        <f t="shared" si="111"/>
        <v>1.8304941639981115E-3</v>
      </c>
      <c r="H202" s="81">
        <f t="shared" si="112"/>
        <v>1</v>
      </c>
      <c r="I202" s="9">
        <f t="shared" si="113"/>
        <v>-576107390</v>
      </c>
      <c r="J202" s="2">
        <f t="shared" si="101"/>
        <v>0</v>
      </c>
      <c r="K202" s="48">
        <f t="shared" si="114"/>
        <v>333688651</v>
      </c>
      <c r="L202" s="88">
        <f t="shared" si="102"/>
        <v>-31708473</v>
      </c>
      <c r="M202" s="2">
        <f t="shared" si="103"/>
        <v>0</v>
      </c>
      <c r="N202" s="48">
        <f t="shared" si="104"/>
        <v>18360926</v>
      </c>
      <c r="P202" s="53">
        <f t="shared" si="108"/>
        <v>1.6088132243464963E-6</v>
      </c>
      <c r="Q202" s="52">
        <f t="shared" si="109"/>
        <v>931.08644553068552</v>
      </c>
      <c r="R202" s="52">
        <f t="shared" si="110"/>
        <v>0</v>
      </c>
      <c r="S202" s="16">
        <f t="shared" si="98"/>
        <v>0</v>
      </c>
      <c r="T202" s="164"/>
      <c r="U202" s="165"/>
      <c r="V202" s="112"/>
      <c r="W202" s="165"/>
      <c r="X202" s="108"/>
    </row>
    <row r="203" spans="2:24" x14ac:dyDescent="0.25">
      <c r="B203" s="11">
        <v>199</v>
      </c>
      <c r="C203" s="21">
        <v>44084</v>
      </c>
      <c r="D203" s="11">
        <f t="shared" si="99"/>
        <v>86217</v>
      </c>
      <c r="E203" s="4">
        <f t="shared" si="100"/>
        <v>353118699</v>
      </c>
      <c r="F203" s="64">
        <f t="shared" si="107"/>
        <v>6740.5612684307434</v>
      </c>
      <c r="G203" s="27">
        <f t="shared" si="111"/>
        <v>1.8304941639981115E-3</v>
      </c>
      <c r="H203" s="80">
        <f t="shared" si="112"/>
        <v>1</v>
      </c>
      <c r="I203" s="11">
        <f t="shared" si="113"/>
        <v>-609662187</v>
      </c>
      <c r="J203" s="4">
        <f t="shared" si="101"/>
        <v>0</v>
      </c>
      <c r="K203" s="51">
        <f t="shared" si="114"/>
        <v>353118699</v>
      </c>
      <c r="L203" s="87">
        <f t="shared" si="102"/>
        <v>-33554797</v>
      </c>
      <c r="M203" s="4">
        <f t="shared" si="103"/>
        <v>0</v>
      </c>
      <c r="N203" s="51">
        <f t="shared" si="104"/>
        <v>19430048</v>
      </c>
      <c r="P203" s="54">
        <f t="shared" si="108"/>
        <v>1.6088132243464963E-6</v>
      </c>
      <c r="Q203" s="55">
        <f t="shared" si="109"/>
        <v>985.26056343420225</v>
      </c>
      <c r="R203" s="55">
        <f t="shared" si="110"/>
        <v>0</v>
      </c>
      <c r="S203" s="56">
        <f t="shared" si="98"/>
        <v>0</v>
      </c>
      <c r="T203" s="162"/>
      <c r="U203" s="163"/>
      <c r="V203" s="166"/>
      <c r="W203" s="163"/>
      <c r="X203" s="167"/>
    </row>
    <row r="204" spans="2:24" ht="15.75" thickBot="1" x14ac:dyDescent="0.3">
      <c r="B204" s="73">
        <v>200</v>
      </c>
      <c r="C204" s="74">
        <v>44085</v>
      </c>
      <c r="D204" s="73">
        <f t="shared" si="99"/>
        <v>86217</v>
      </c>
      <c r="E204" s="96">
        <f t="shared" si="100"/>
        <v>373680121</v>
      </c>
      <c r="F204" s="75">
        <f t="shared" si="107"/>
        <v>6740.5612684307434</v>
      </c>
      <c r="G204" s="76">
        <f t="shared" si="111"/>
        <v>1.8304941639981115E-3</v>
      </c>
      <c r="H204" s="85">
        <f t="shared" si="112"/>
        <v>1</v>
      </c>
      <c r="I204" s="73">
        <f t="shared" si="113"/>
        <v>-645170815</v>
      </c>
      <c r="J204" s="96">
        <f t="shared" si="101"/>
        <v>0</v>
      </c>
      <c r="K204" s="97">
        <f t="shared" si="114"/>
        <v>373680121</v>
      </c>
      <c r="L204" s="110">
        <f t="shared" si="102"/>
        <v>-35508628</v>
      </c>
      <c r="M204" s="96">
        <f t="shared" si="103"/>
        <v>0</v>
      </c>
      <c r="N204" s="97">
        <f t="shared" si="104"/>
        <v>20561422</v>
      </c>
      <c r="P204" s="77">
        <f t="shared" si="108"/>
        <v>1.6088132243464963E-6</v>
      </c>
      <c r="Q204" s="78">
        <f t="shared" si="109"/>
        <v>1042.5891370984812</v>
      </c>
      <c r="R204" s="78">
        <f t="shared" si="110"/>
        <v>0</v>
      </c>
      <c r="S204" s="105">
        <f t="shared" si="98"/>
        <v>0</v>
      </c>
      <c r="T204" s="161"/>
      <c r="U204" s="140"/>
      <c r="V204" s="158"/>
      <c r="W204" s="140"/>
      <c r="X204" s="159"/>
    </row>
    <row r="205" spans="2:24" x14ac:dyDescent="0.25">
      <c r="B205" s="9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9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9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9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9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9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9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9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9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9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9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9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9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9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9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9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9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9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9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9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9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9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9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9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9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9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9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9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9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9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9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9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9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9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9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9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9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9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9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9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9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9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9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9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9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9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9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9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9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9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9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9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9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9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9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9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9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9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9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9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9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9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9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9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9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9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9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9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9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9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9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9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9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9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9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9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9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9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9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9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9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9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9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9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9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9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9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9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9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9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9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9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9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9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9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9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9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9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9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9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9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9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9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9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9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9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9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9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9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9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9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9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9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9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9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9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9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9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9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9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9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9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9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9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9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9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9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9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9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9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9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9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9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9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9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9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9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9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9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9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9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9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9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9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9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9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9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9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9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9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9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9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9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9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9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2020-04-02T11:14:47Z</dcterms:modified>
</cp:coreProperties>
</file>