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6A801B25-B479-44F7-9B4D-D30461B2E3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T44" i="1"/>
  <c r="K44" i="1"/>
  <c r="D44" i="1"/>
  <c r="I44" i="1" s="1"/>
  <c r="P13" i="1" s="1"/>
  <c r="K43" i="1" l="1"/>
  <c r="D43" i="1"/>
  <c r="I43" i="1" s="1"/>
  <c r="T43" i="1"/>
  <c r="T42" i="1" l="1"/>
  <c r="D42" i="1"/>
  <c r="I42" i="1" s="1"/>
  <c r="K42" i="1"/>
  <c r="T41" i="1" l="1"/>
  <c r="D41" i="1"/>
  <c r="I41" i="1" s="1"/>
  <c r="K41" i="1"/>
  <c r="T40" i="1" l="1"/>
  <c r="D40" i="1"/>
  <c r="I40" i="1" s="1"/>
  <c r="K40" i="1"/>
  <c r="D39" i="1" l="1"/>
  <c r="I39" i="1" s="1"/>
  <c r="K39" i="1"/>
  <c r="T39" i="1"/>
  <c r="T38" i="1" l="1"/>
  <c r="D38" i="1"/>
  <c r="D37" i="1" l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H29" i="1" l="1"/>
  <c r="G29" i="1"/>
  <c r="M31" i="1" l="1"/>
  <c r="H31" i="1" s="1"/>
  <c r="N31" i="1"/>
  <c r="L31" i="1"/>
  <c r="G31" i="1" l="1"/>
  <c r="M32" i="1" l="1"/>
  <c r="H32" i="1" l="1"/>
  <c r="G32" i="1"/>
  <c r="N32" i="1"/>
  <c r="I32" i="1"/>
  <c r="L32" i="1" s="1"/>
  <c r="L33" i="1" l="1"/>
  <c r="M33" i="1"/>
  <c r="G33" i="1" s="1"/>
  <c r="H33" i="1" l="1"/>
  <c r="N33" i="1"/>
  <c r="M34" i="1" l="1"/>
  <c r="N34" i="1" l="1"/>
  <c r="L34" i="1"/>
  <c r="H34" i="1"/>
  <c r="G34" i="1"/>
  <c r="M35" i="1" l="1"/>
  <c r="L35" i="1"/>
  <c r="N35" i="1"/>
  <c r="G35" i="1" l="1"/>
  <c r="H35" i="1"/>
  <c r="M36" i="1" l="1"/>
  <c r="H36" i="1" l="1"/>
  <c r="G36" i="1"/>
  <c r="L36" i="1"/>
  <c r="N36" i="1"/>
  <c r="L37" i="1" l="1"/>
  <c r="M37" i="1"/>
  <c r="H37" i="1" l="1"/>
  <c r="N37" i="1"/>
  <c r="G37" i="1"/>
  <c r="M38" i="1" l="1"/>
  <c r="G38" i="1" l="1"/>
  <c r="H38" i="1"/>
  <c r="K38" i="1"/>
  <c r="N38" i="1"/>
  <c r="I38" i="1"/>
  <c r="L38" i="1" s="1"/>
  <c r="M39" i="1" l="1"/>
  <c r="L39" i="1"/>
  <c r="H39" i="1"/>
  <c r="G39" i="1"/>
  <c r="N39" i="1" l="1"/>
  <c r="M40" i="1" l="1"/>
  <c r="H40" i="1" l="1"/>
  <c r="G40" i="1"/>
  <c r="L40" i="1"/>
  <c r="N40" i="1"/>
  <c r="M41" i="1" l="1"/>
  <c r="N41" i="1"/>
  <c r="G41" i="1"/>
  <c r="H41" i="1"/>
  <c r="L41" i="1" l="1"/>
  <c r="H42" i="1" l="1"/>
  <c r="G42" i="1"/>
  <c r="L42" i="1"/>
  <c r="N42" i="1" l="1"/>
  <c r="M42" i="1"/>
  <c r="M43" i="1" l="1"/>
  <c r="G43" i="1" l="1"/>
  <c r="H43" i="1"/>
  <c r="N43" i="1"/>
  <c r="L43" i="1"/>
  <c r="M44" i="1" l="1"/>
  <c r="T13" i="1" s="1"/>
  <c r="G44" i="1" l="1"/>
  <c r="H44" i="1"/>
  <c r="L44" i="1"/>
  <c r="S13" i="1" s="1"/>
  <c r="N44" i="1"/>
  <c r="U13" i="1" s="1"/>
  <c r="X4" i="1" l="1"/>
  <c r="Y4" i="1" l="1"/>
  <c r="Z4" i="1" l="1"/>
  <c r="P62" i="1" s="1"/>
  <c r="P67" i="1" l="1"/>
  <c r="P186" i="1"/>
  <c r="P109" i="1"/>
  <c r="P174" i="1"/>
  <c r="P95" i="1"/>
  <c r="P142" i="1"/>
  <c r="R20" i="1"/>
  <c r="R27" i="1"/>
  <c r="R42" i="1"/>
  <c r="R38" i="1"/>
  <c r="R34" i="1"/>
  <c r="R40" i="1"/>
  <c r="R26" i="1"/>
  <c r="R36" i="1"/>
  <c r="R29" i="1"/>
  <c r="R31" i="1"/>
  <c r="R28" i="1"/>
  <c r="R35" i="1"/>
  <c r="R43" i="1"/>
  <c r="R21" i="1"/>
  <c r="R41" i="1"/>
  <c r="R23" i="1"/>
  <c r="R25" i="1"/>
  <c r="R18" i="1"/>
  <c r="R22" i="1"/>
  <c r="R24" i="1"/>
  <c r="R33" i="1"/>
  <c r="R37" i="1"/>
  <c r="R19" i="1"/>
  <c r="R32" i="1"/>
  <c r="R17" i="1"/>
  <c r="R30" i="1"/>
  <c r="R44" i="1"/>
  <c r="R39" i="1"/>
  <c r="R45" i="1"/>
  <c r="Q45" i="1"/>
  <c r="Q44" i="1"/>
  <c r="Q43" i="1"/>
  <c r="Q30" i="1"/>
  <c r="Q36" i="1"/>
  <c r="Q33" i="1"/>
  <c r="Q39" i="1"/>
  <c r="Q34" i="1"/>
  <c r="Q38" i="1"/>
  <c r="Q41" i="1"/>
  <c r="Q21" i="1"/>
  <c r="Q37" i="1"/>
  <c r="Q27" i="1"/>
  <c r="S27" i="1" s="1"/>
  <c r="U27" i="1" s="1"/>
  <c r="V27" i="1" s="1"/>
  <c r="Q32" i="1"/>
  <c r="Q42" i="1"/>
  <c r="Q26" i="1"/>
  <c r="Q17" i="1"/>
  <c r="Q24" i="1"/>
  <c r="Q35" i="1"/>
  <c r="Q29" i="1"/>
  <c r="Q25" i="1"/>
  <c r="Q31" i="1"/>
  <c r="Q20" i="1"/>
  <c r="Q23" i="1"/>
  <c r="Q40" i="1"/>
  <c r="Q22" i="1"/>
  <c r="Q28" i="1"/>
  <c r="Q19" i="1"/>
  <c r="Q18" i="1"/>
  <c r="S18" i="1" s="1"/>
  <c r="U18" i="1" s="1"/>
  <c r="V18" i="1" s="1"/>
  <c r="P60" i="1"/>
  <c r="P27" i="1"/>
  <c r="P19" i="1"/>
  <c r="P146" i="1"/>
  <c r="P128" i="1"/>
  <c r="P105" i="1"/>
  <c r="P153" i="1"/>
  <c r="P87" i="1"/>
  <c r="P199" i="1"/>
  <c r="P181" i="1"/>
  <c r="P168" i="1"/>
  <c r="P131" i="1"/>
  <c r="P130" i="1"/>
  <c r="P88" i="1"/>
  <c r="P176" i="1"/>
  <c r="P102" i="1"/>
  <c r="P76" i="1"/>
  <c r="P82" i="1"/>
  <c r="P178" i="1"/>
  <c r="P147" i="1"/>
  <c r="P195" i="1"/>
  <c r="P61" i="1"/>
  <c r="P24" i="1"/>
  <c r="P182" i="1"/>
  <c r="P80" i="1"/>
  <c r="P45" i="1"/>
  <c r="P29" i="1"/>
  <c r="P188" i="1"/>
  <c r="P113" i="1"/>
  <c r="P126" i="1"/>
  <c r="P59" i="1"/>
  <c r="P158" i="1"/>
  <c r="P140" i="1"/>
  <c r="P52" i="1"/>
  <c r="P185" i="1"/>
  <c r="P166" i="1"/>
  <c r="P124" i="1"/>
  <c r="P104" i="1"/>
  <c r="P122" i="1"/>
  <c r="P162" i="1"/>
  <c r="P152" i="1"/>
  <c r="P96" i="1"/>
  <c r="P68" i="1"/>
  <c r="P46" i="1"/>
  <c r="P192" i="1"/>
  <c r="P184" i="1"/>
  <c r="P196" i="1"/>
  <c r="P98" i="1"/>
  <c r="P25" i="1"/>
  <c r="P54" i="1"/>
  <c r="P114" i="1"/>
  <c r="P112" i="1"/>
  <c r="P35" i="1"/>
  <c r="P30" i="1"/>
  <c r="P72" i="1"/>
  <c r="P120" i="1"/>
  <c r="P50" i="1"/>
  <c r="P144" i="1"/>
  <c r="P187" i="1"/>
  <c r="P40" i="1"/>
  <c r="P31" i="1"/>
  <c r="P84" i="1"/>
  <c r="P43" i="1"/>
  <c r="P137" i="1"/>
  <c r="P156" i="1"/>
  <c r="P47" i="1"/>
  <c r="P121" i="1"/>
  <c r="P108" i="1"/>
  <c r="P34" i="1"/>
  <c r="P106" i="1"/>
  <c r="P175" i="1"/>
  <c r="P163" i="1"/>
  <c r="P180" i="1"/>
  <c r="P89" i="1"/>
  <c r="P143" i="1"/>
  <c r="P157" i="1"/>
  <c r="P93" i="1"/>
  <c r="P63" i="1"/>
  <c r="P138" i="1"/>
  <c r="P69" i="1"/>
  <c r="P36" i="1"/>
  <c r="P18" i="1"/>
  <c r="P23" i="1"/>
  <c r="P149" i="1"/>
  <c r="P164" i="1"/>
  <c r="P161" i="1"/>
  <c r="P21" i="1"/>
  <c r="P100" i="1"/>
  <c r="P20" i="1"/>
  <c r="P90" i="1"/>
  <c r="P64" i="1"/>
  <c r="P183" i="1"/>
  <c r="P200" i="1"/>
  <c r="P171" i="1"/>
  <c r="P86" i="1"/>
  <c r="P193" i="1"/>
  <c r="P91" i="1"/>
  <c r="P66" i="1"/>
  <c r="P56" i="1"/>
  <c r="P26" i="1"/>
  <c r="P125" i="1"/>
  <c r="P32" i="1"/>
  <c r="P42" i="1"/>
  <c r="P41" i="1"/>
  <c r="P49" i="1"/>
  <c r="P38" i="1"/>
  <c r="P127" i="1"/>
  <c r="P117" i="1"/>
  <c r="P150" i="1"/>
  <c r="P55" i="1"/>
  <c r="P198" i="1"/>
  <c r="P101" i="1"/>
  <c r="P44" i="1"/>
  <c r="P204" i="1"/>
  <c r="P169" i="1"/>
  <c r="P155" i="1"/>
  <c r="P145" i="1"/>
  <c r="P33" i="1"/>
  <c r="P141" i="1"/>
  <c r="P28" i="1"/>
  <c r="P110" i="1"/>
  <c r="P51" i="1"/>
  <c r="P71" i="1"/>
  <c r="P99" i="1"/>
  <c r="P139" i="1"/>
  <c r="P132" i="1"/>
  <c r="P97" i="1"/>
  <c r="P116" i="1"/>
  <c r="P22" i="1"/>
  <c r="P159" i="1"/>
  <c r="P75" i="1"/>
  <c r="P85" i="1"/>
  <c r="P83" i="1"/>
  <c r="P92" i="1"/>
  <c r="P165" i="1"/>
  <c r="P191" i="1"/>
  <c r="P177" i="1"/>
  <c r="P65" i="1"/>
  <c r="P39" i="1"/>
  <c r="P197" i="1"/>
  <c r="P160" i="1"/>
  <c r="P70" i="1"/>
  <c r="P203" i="1"/>
  <c r="P107" i="1"/>
  <c r="P111" i="1"/>
  <c r="P167" i="1"/>
  <c r="P81" i="1"/>
  <c r="P172" i="1"/>
  <c r="P194" i="1"/>
  <c r="P129" i="1"/>
  <c r="P133" i="1"/>
  <c r="P170" i="1"/>
  <c r="P189" i="1"/>
  <c r="P136" i="1"/>
  <c r="P151" i="1"/>
  <c r="P135" i="1"/>
  <c r="P37" i="1"/>
  <c r="P58" i="1"/>
  <c r="P53" i="1"/>
  <c r="P154" i="1"/>
  <c r="P148" i="1"/>
  <c r="P173" i="1"/>
  <c r="P94" i="1"/>
  <c r="P78" i="1"/>
  <c r="P77" i="1"/>
  <c r="P79" i="1"/>
  <c r="P74" i="1"/>
  <c r="P57" i="1"/>
  <c r="P17" i="1"/>
  <c r="P103" i="1"/>
  <c r="P73" i="1"/>
  <c r="P179" i="1"/>
  <c r="P201" i="1"/>
  <c r="P123" i="1"/>
  <c r="P202" i="1"/>
  <c r="P190" i="1"/>
  <c r="P134" i="1"/>
  <c r="P115" i="1"/>
  <c r="P119" i="1"/>
  <c r="P48" i="1"/>
  <c r="P118" i="1"/>
  <c r="S24" i="1" l="1"/>
  <c r="U24" i="1" s="1"/>
  <c r="V24" i="1" s="1"/>
  <c r="S32" i="1"/>
  <c r="U32" i="1" s="1"/>
  <c r="V32" i="1" s="1"/>
  <c r="S33" i="1"/>
  <c r="U33" i="1" s="1"/>
  <c r="V33" i="1" s="1"/>
  <c r="S25" i="1"/>
  <c r="U25" i="1" s="1"/>
  <c r="V25" i="1" s="1"/>
  <c r="S17" i="1"/>
  <c r="U17" i="1" s="1"/>
  <c r="S38" i="1"/>
  <c r="U38" i="1" s="1"/>
  <c r="V38" i="1" s="1"/>
  <c r="S36" i="1"/>
  <c r="U36" i="1" s="1"/>
  <c r="V36" i="1" s="1"/>
  <c r="S45" i="1"/>
  <c r="J45" i="1" s="1"/>
  <c r="M45" i="1" s="1"/>
  <c r="D45" i="1" s="1"/>
  <c r="S22" i="1"/>
  <c r="U22" i="1" s="1"/>
  <c r="V22" i="1" s="1"/>
  <c r="S44" i="1"/>
  <c r="U44" i="1" s="1"/>
  <c r="V44" i="1" s="1"/>
  <c r="S31" i="1"/>
  <c r="U31" i="1" s="1"/>
  <c r="V31" i="1" s="1"/>
  <c r="K45" i="1"/>
  <c r="S19" i="1"/>
  <c r="U19" i="1" s="1"/>
  <c r="V19" i="1" s="1"/>
  <c r="S23" i="1"/>
  <c r="U23" i="1" s="1"/>
  <c r="V23" i="1" s="1"/>
  <c r="S29" i="1"/>
  <c r="U29" i="1" s="1"/>
  <c r="V29" i="1" s="1"/>
  <c r="S26" i="1"/>
  <c r="U26" i="1" s="1"/>
  <c r="V26" i="1" s="1"/>
  <c r="S37" i="1"/>
  <c r="U37" i="1" s="1"/>
  <c r="V37" i="1" s="1"/>
  <c r="S34" i="1"/>
  <c r="U34" i="1" s="1"/>
  <c r="V34" i="1" s="1"/>
  <c r="S30" i="1"/>
  <c r="U30" i="1" s="1"/>
  <c r="V30" i="1" s="1"/>
  <c r="S41" i="1"/>
  <c r="U41" i="1" s="1"/>
  <c r="V41" i="1" s="1"/>
  <c r="S40" i="1"/>
  <c r="U40" i="1" s="1"/>
  <c r="V40" i="1" s="1"/>
  <c r="V17" i="1"/>
  <c r="W17" i="1"/>
  <c r="S28" i="1"/>
  <c r="U28" i="1" s="1"/>
  <c r="V28" i="1" s="1"/>
  <c r="S20" i="1"/>
  <c r="U20" i="1" s="1"/>
  <c r="V20" i="1" s="1"/>
  <c r="S35" i="1"/>
  <c r="U35" i="1" s="1"/>
  <c r="V35" i="1" s="1"/>
  <c r="S42" i="1"/>
  <c r="U42" i="1" s="1"/>
  <c r="V42" i="1" s="1"/>
  <c r="S21" i="1"/>
  <c r="U21" i="1" s="1"/>
  <c r="V21" i="1" s="1"/>
  <c r="S39" i="1"/>
  <c r="U39" i="1" s="1"/>
  <c r="V39" i="1" s="1"/>
  <c r="S43" i="1"/>
  <c r="U43" i="1" s="1"/>
  <c r="V43" i="1" s="1"/>
  <c r="R46" i="1" l="1"/>
  <c r="W18" i="1"/>
  <c r="X17" i="1"/>
  <c r="F45" i="1"/>
  <c r="G45" i="1"/>
  <c r="H45" i="1"/>
  <c r="N45" i="1"/>
  <c r="E45" i="1" s="1"/>
  <c r="I45" i="1"/>
  <c r="L45" i="1" s="1"/>
  <c r="Q46" i="1" l="1"/>
  <c r="S46" i="1" s="1"/>
  <c r="J46" i="1" s="1"/>
  <c r="X18" i="1"/>
  <c r="W19" i="1"/>
  <c r="X19" i="1" l="1"/>
  <c r="W20" i="1"/>
  <c r="R47" i="1"/>
  <c r="M46" i="1"/>
  <c r="D46" i="1" s="1"/>
  <c r="K46" i="1"/>
  <c r="F46" i="1" l="1"/>
  <c r="H46" i="1"/>
  <c r="G46" i="1"/>
  <c r="W21" i="1"/>
  <c r="X20" i="1"/>
  <c r="N46" i="1"/>
  <c r="E46" i="1" s="1"/>
  <c r="I46" i="1"/>
  <c r="L46" i="1" s="1"/>
  <c r="Q47" i="1" l="1"/>
  <c r="S47" i="1" s="1"/>
  <c r="J47" i="1" s="1"/>
  <c r="W22" i="1"/>
  <c r="X21" i="1"/>
  <c r="X22" i="1" l="1"/>
  <c r="W23" i="1"/>
  <c r="R48" i="1"/>
  <c r="M47" i="1"/>
  <c r="D47" i="1" s="1"/>
  <c r="K47" i="1"/>
  <c r="F47" i="1" l="1"/>
  <c r="H47" i="1"/>
  <c r="G47" i="1"/>
  <c r="W24" i="1"/>
  <c r="X23" i="1"/>
  <c r="I47" i="1"/>
  <c r="L47" i="1" s="1"/>
  <c r="N47" i="1"/>
  <c r="E47" i="1" s="1"/>
  <c r="Q48" i="1"/>
  <c r="S48" i="1" s="1"/>
  <c r="J48" i="1" s="1"/>
  <c r="M48" i="1" l="1"/>
  <c r="D48" i="1" s="1"/>
  <c r="K48" i="1"/>
  <c r="R49" i="1"/>
  <c r="W25" i="1"/>
  <c r="X24" i="1"/>
  <c r="X25" i="1" l="1"/>
  <c r="W26" i="1"/>
  <c r="I48" i="1"/>
  <c r="N48" i="1"/>
  <c r="E48" i="1" s="1"/>
  <c r="F48" i="1"/>
  <c r="G48" i="1"/>
  <c r="H48" i="1"/>
  <c r="W27" i="1" l="1"/>
  <c r="X26" i="1"/>
  <c r="L48" i="1"/>
  <c r="Q49" i="1"/>
  <c r="S49" i="1" s="1"/>
  <c r="J49" i="1" s="1"/>
  <c r="K49" i="1" l="1"/>
  <c r="R50" i="1"/>
  <c r="M49" i="1"/>
  <c r="D49" i="1" s="1"/>
  <c r="X27" i="1"/>
  <c r="W28" i="1"/>
  <c r="F49" i="1" l="1"/>
  <c r="G49" i="1"/>
  <c r="H49" i="1"/>
  <c r="X28" i="1"/>
  <c r="W29" i="1"/>
  <c r="I49" i="1"/>
  <c r="N49" i="1"/>
  <c r="E49" i="1" s="1"/>
  <c r="L49" i="1" l="1"/>
  <c r="Q50" i="1"/>
  <c r="S50" i="1" s="1"/>
  <c r="J50" i="1" s="1"/>
  <c r="W30" i="1"/>
  <c r="X29" i="1"/>
  <c r="K50" i="1" l="1"/>
  <c r="M50" i="1"/>
  <c r="D50" i="1" s="1"/>
  <c r="R51" i="1"/>
  <c r="X30" i="1"/>
  <c r="W31" i="1"/>
  <c r="F50" i="1" l="1"/>
  <c r="H50" i="1"/>
  <c r="G50" i="1"/>
  <c r="W32" i="1"/>
  <c r="X31" i="1"/>
  <c r="I50" i="1"/>
  <c r="N50" i="1"/>
  <c r="E50" i="1" s="1"/>
  <c r="W33" i="1" l="1"/>
  <c r="X32" i="1"/>
  <c r="L50" i="1"/>
  <c r="Q51" i="1"/>
  <c r="S51" i="1" s="1"/>
  <c r="J51" i="1" s="1"/>
  <c r="K51" i="1" l="1"/>
  <c r="M51" i="1"/>
  <c r="D51" i="1" s="1"/>
  <c r="R52" i="1"/>
  <c r="X33" i="1"/>
  <c r="W34" i="1"/>
  <c r="F51" i="1" l="1"/>
  <c r="G51" i="1"/>
  <c r="H51" i="1"/>
  <c r="W35" i="1"/>
  <c r="X34" i="1"/>
  <c r="I51" i="1"/>
  <c r="N51" i="1"/>
  <c r="E51" i="1" s="1"/>
  <c r="L51" i="1" l="1"/>
  <c r="Q52" i="1"/>
  <c r="S52" i="1" s="1"/>
  <c r="J52" i="1" s="1"/>
  <c r="X35" i="1"/>
  <c r="W36" i="1"/>
  <c r="W37" i="1" l="1"/>
  <c r="X36" i="1"/>
  <c r="M52" i="1"/>
  <c r="D52" i="1" s="1"/>
  <c r="R53" i="1"/>
  <c r="K52" i="1"/>
  <c r="F52" i="1" l="1"/>
  <c r="G52" i="1"/>
  <c r="H52" i="1"/>
  <c r="N52" i="1"/>
  <c r="E52" i="1" s="1"/>
  <c r="I52" i="1"/>
  <c r="L52" i="1" s="1"/>
  <c r="X37" i="1"/>
  <c r="W38" i="1"/>
  <c r="X38" i="1" l="1"/>
  <c r="W39" i="1"/>
  <c r="Q53" i="1"/>
  <c r="S53" i="1" s="1"/>
  <c r="J53" i="1" s="1"/>
  <c r="R54" i="1" l="1"/>
  <c r="M53" i="1"/>
  <c r="D53" i="1" s="1"/>
  <c r="K53" i="1"/>
  <c r="X39" i="1"/>
  <c r="W40" i="1"/>
  <c r="I53" i="1" l="1"/>
  <c r="L53" i="1" s="1"/>
  <c r="Q54" i="1"/>
  <c r="S54" i="1" s="1"/>
  <c r="J54" i="1" s="1"/>
  <c r="N53" i="1"/>
  <c r="E53" i="1" s="1"/>
  <c r="F53" i="1"/>
  <c r="G53" i="1"/>
  <c r="H53" i="1"/>
  <c r="X40" i="1"/>
  <c r="W41" i="1"/>
  <c r="X41" i="1" l="1"/>
  <c r="W42" i="1"/>
  <c r="R55" i="1"/>
  <c r="K54" i="1"/>
  <c r="M54" i="1"/>
  <c r="D54" i="1" s="1"/>
  <c r="N54" i="1" l="1"/>
  <c r="E54" i="1" s="1"/>
  <c r="I54" i="1"/>
  <c r="L54" i="1" s="1"/>
  <c r="X42" i="1"/>
  <c r="W43" i="1"/>
  <c r="F54" i="1"/>
  <c r="G54" i="1"/>
  <c r="H54" i="1"/>
  <c r="X43" i="1" l="1"/>
  <c r="W44" i="1"/>
  <c r="X44" i="1" s="1"/>
  <c r="Q55" i="1"/>
  <c r="S55" i="1" s="1"/>
  <c r="J55" i="1" s="1"/>
  <c r="M55" i="1" l="1"/>
  <c r="D55" i="1" s="1"/>
  <c r="K55" i="1"/>
  <c r="R56" i="1"/>
  <c r="N55" i="1" l="1"/>
  <c r="E55" i="1" s="1"/>
  <c r="I55" i="1"/>
  <c r="F55" i="1"/>
  <c r="G55" i="1"/>
  <c r="H55" i="1"/>
  <c r="L55" i="1" l="1"/>
  <c r="Q56" i="1"/>
  <c r="S56" i="1" s="1"/>
  <c r="J56" i="1" s="1"/>
  <c r="R57" i="1" l="1"/>
  <c r="M56" i="1"/>
  <c r="D56" i="1" s="1"/>
  <c r="K56" i="1"/>
  <c r="N56" i="1" l="1"/>
  <c r="E56" i="1" s="1"/>
  <c r="I56" i="1"/>
  <c r="L56" i="1" s="1"/>
  <c r="H56" i="1"/>
  <c r="F56" i="1"/>
  <c r="G56" i="1"/>
  <c r="Q57" i="1" l="1"/>
  <c r="S57" i="1" s="1"/>
  <c r="J57" i="1" s="1"/>
  <c r="K57" i="1" s="1"/>
  <c r="R58" i="1" l="1"/>
  <c r="M57" i="1"/>
  <c r="D57" i="1" s="1"/>
  <c r="H57" i="1" s="1"/>
  <c r="G57" i="1"/>
  <c r="N57" i="1"/>
  <c r="E57" i="1" s="1"/>
  <c r="I57" i="1"/>
  <c r="F57" i="1" l="1"/>
  <c r="L57" i="1"/>
  <c r="Q58" i="1"/>
  <c r="S58" i="1" s="1"/>
  <c r="J58" i="1" s="1"/>
  <c r="K58" i="1" l="1"/>
  <c r="M58" i="1"/>
  <c r="D58" i="1" s="1"/>
  <c r="R59" i="1"/>
  <c r="F58" i="1" l="1"/>
  <c r="H58" i="1"/>
  <c r="G58" i="1"/>
  <c r="N58" i="1"/>
  <c r="E58" i="1" s="1"/>
  <c r="I58" i="1"/>
  <c r="L58" i="1" s="1"/>
  <c r="Q59" i="1" l="1"/>
  <c r="S59" i="1" s="1"/>
  <c r="J59" i="1" s="1"/>
  <c r="M59" i="1" l="1"/>
  <c r="D59" i="1" s="1"/>
  <c r="K59" i="1"/>
  <c r="R60" i="1"/>
  <c r="N59" i="1" l="1"/>
  <c r="E59" i="1" s="1"/>
  <c r="I59" i="1"/>
  <c r="L59" i="1" s="1"/>
  <c r="Q60" i="1"/>
  <c r="S60" i="1" s="1"/>
  <c r="J60" i="1" s="1"/>
  <c r="M60" i="1" s="1"/>
  <c r="D60" i="1" s="1"/>
  <c r="F60" i="1" s="1"/>
  <c r="F59" i="1"/>
  <c r="G59" i="1"/>
  <c r="H59" i="1"/>
  <c r="K60" i="1" l="1"/>
  <c r="I60" i="1" s="1"/>
  <c r="L60" i="1" s="1"/>
  <c r="R61" i="1"/>
  <c r="H60" i="1"/>
  <c r="G60" i="1"/>
  <c r="N60" i="1" l="1"/>
  <c r="E60" i="1" s="1"/>
  <c r="Q61" i="1"/>
  <c r="S61" i="1" s="1"/>
  <c r="J61" i="1" s="1"/>
  <c r="K61" i="1" l="1"/>
  <c r="R62" i="1"/>
  <c r="M61" i="1"/>
  <c r="D61" i="1" s="1"/>
  <c r="F61" i="1" s="1"/>
  <c r="H61" i="1" l="1"/>
  <c r="G61" i="1"/>
  <c r="N61" i="1"/>
  <c r="E61" i="1" s="1"/>
  <c r="I61" i="1"/>
  <c r="L61" i="1" s="1"/>
  <c r="Q62" i="1" l="1"/>
  <c r="S62" i="1" s="1"/>
  <c r="J62" i="1" s="1"/>
  <c r="R63" i="1" s="1"/>
  <c r="K62" i="1" l="1"/>
  <c r="I62" i="1" s="1"/>
  <c r="L62" i="1" s="1"/>
  <c r="M62" i="1"/>
  <c r="D62" i="1" s="1"/>
  <c r="F62" i="1" s="1"/>
  <c r="H62" i="1" l="1"/>
  <c r="N62" i="1"/>
  <c r="E62" i="1" s="1"/>
  <c r="G62" i="1"/>
  <c r="Q63" i="1"/>
  <c r="S63" i="1" s="1"/>
  <c r="J63" i="1" s="1"/>
  <c r="R64" i="1" s="1"/>
  <c r="K63" i="1" l="1"/>
  <c r="N63" i="1" s="1"/>
  <c r="E63" i="1" s="1"/>
  <c r="M63" i="1"/>
  <c r="D63" i="1" s="1"/>
  <c r="H63" i="1" l="1"/>
  <c r="F63" i="1"/>
  <c r="G63" i="1"/>
  <c r="I63" i="1"/>
  <c r="L63" i="1" s="1"/>
  <c r="Q64" i="1" l="1"/>
  <c r="S64" i="1" s="1"/>
  <c r="J64" i="1" s="1"/>
  <c r="K64" i="1" s="1"/>
  <c r="N64" i="1" s="1"/>
  <c r="E64" i="1" s="1"/>
  <c r="I64" i="1" l="1"/>
  <c r="L64" i="1" s="1"/>
  <c r="R65" i="1"/>
  <c r="M64" i="1"/>
  <c r="D64" i="1" s="1"/>
  <c r="H64" i="1" l="1"/>
  <c r="F64" i="1"/>
  <c r="Q65" i="1"/>
  <c r="S65" i="1" s="1"/>
  <c r="J65" i="1" s="1"/>
  <c r="K65" i="1" s="1"/>
  <c r="I65" i="1" s="1"/>
  <c r="L65" i="1" s="1"/>
  <c r="G64" i="1"/>
  <c r="R66" i="1" l="1"/>
  <c r="M65" i="1"/>
  <c r="D65" i="1" s="1"/>
  <c r="F65" i="1" s="1"/>
  <c r="N65" i="1"/>
  <c r="E65" i="1" s="1"/>
  <c r="Q66" i="1"/>
  <c r="S66" i="1" l="1"/>
  <c r="J66" i="1" s="1"/>
  <c r="M66" i="1" s="1"/>
  <c r="D66" i="1" s="1"/>
  <c r="F66" i="1" s="1"/>
  <c r="G65" i="1"/>
  <c r="H65" i="1"/>
  <c r="R67" i="1" l="1"/>
  <c r="K66" i="1"/>
  <c r="N66" i="1" s="1"/>
  <c r="E66" i="1" s="1"/>
  <c r="H66" i="1"/>
  <c r="G66" i="1"/>
  <c r="I66" i="1" l="1"/>
  <c r="L66" i="1" s="1"/>
  <c r="Q67" i="1" l="1"/>
  <c r="S67" i="1" s="1"/>
  <c r="J67" i="1" s="1"/>
  <c r="K67" i="1" s="1"/>
  <c r="M67" i="1" l="1"/>
  <c r="D67" i="1" s="1"/>
  <c r="F67" i="1" s="1"/>
  <c r="R68" i="1"/>
  <c r="G67" i="1"/>
  <c r="N67" i="1"/>
  <c r="E67" i="1" s="1"/>
  <c r="I67" i="1"/>
  <c r="L67" i="1" s="1"/>
  <c r="H67" i="1" l="1"/>
  <c r="Q68" i="1"/>
  <c r="S68" i="1" s="1"/>
  <c r="J68" i="1" s="1"/>
  <c r="K68" i="1" l="1"/>
  <c r="M68" i="1"/>
  <c r="D68" i="1" s="1"/>
  <c r="F68" i="1" s="1"/>
  <c r="R69" i="1"/>
  <c r="G68" i="1" l="1"/>
  <c r="H68" i="1"/>
  <c r="N68" i="1"/>
  <c r="E68" i="1" s="1"/>
  <c r="I68" i="1"/>
  <c r="L68" i="1" l="1"/>
  <c r="Q69" i="1"/>
  <c r="S69" i="1" s="1"/>
  <c r="J69" i="1" s="1"/>
  <c r="R70" i="1" l="1"/>
  <c r="M69" i="1"/>
  <c r="D69" i="1" s="1"/>
  <c r="F69" i="1" s="1"/>
  <c r="K69" i="1"/>
  <c r="I69" i="1" l="1"/>
  <c r="L69" i="1" s="1"/>
  <c r="N69" i="1"/>
  <c r="E69" i="1" s="1"/>
  <c r="H69" i="1"/>
  <c r="G69" i="1"/>
  <c r="Q70" i="1" l="1"/>
  <c r="S70" i="1" s="1"/>
  <c r="J70" i="1" s="1"/>
  <c r="R71" i="1" l="1"/>
  <c r="M70" i="1"/>
  <c r="D70" i="1" s="1"/>
  <c r="F70" i="1" s="1"/>
  <c r="K70" i="1"/>
  <c r="N70" i="1" l="1"/>
  <c r="E70" i="1" s="1"/>
  <c r="I70" i="1"/>
  <c r="L70" i="1" s="1"/>
  <c r="G70" i="1"/>
  <c r="H70" i="1"/>
  <c r="Q71" i="1" l="1"/>
  <c r="S71" i="1" s="1"/>
  <c r="J71" i="1" s="1"/>
  <c r="R72" i="1" s="1"/>
  <c r="K71" i="1" l="1"/>
  <c r="I71" i="1" s="1"/>
  <c r="M71" i="1"/>
  <c r="D71" i="1" s="1"/>
  <c r="F71" i="1" s="1"/>
  <c r="N71" i="1" l="1"/>
  <c r="E71" i="1" s="1"/>
  <c r="H71" i="1"/>
  <c r="G71" i="1"/>
  <c r="L71" i="1"/>
  <c r="Q72" i="1"/>
  <c r="S72" i="1" s="1"/>
  <c r="J72" i="1" s="1"/>
  <c r="R73" i="1" l="1"/>
  <c r="M72" i="1"/>
  <c r="D72" i="1" s="1"/>
  <c r="F72" i="1" s="1"/>
  <c r="K72" i="1"/>
  <c r="H72" i="1" l="1"/>
  <c r="G72" i="1"/>
  <c r="I72" i="1"/>
  <c r="L72" i="1" s="1"/>
  <c r="N72" i="1"/>
  <c r="E72" i="1" s="1"/>
  <c r="Q73" i="1" l="1"/>
  <c r="S73" i="1" s="1"/>
  <c r="J73" i="1" s="1"/>
  <c r="M73" i="1" l="1"/>
  <c r="D73" i="1" s="1"/>
  <c r="F73" i="1" s="1"/>
  <c r="K73" i="1"/>
  <c r="R74" i="1"/>
  <c r="G73" i="1" l="1"/>
  <c r="H73" i="1"/>
  <c r="N73" i="1"/>
  <c r="E73" i="1" s="1"/>
  <c r="I73" i="1"/>
  <c r="L73" i="1" s="1"/>
  <c r="Q74" i="1" l="1"/>
  <c r="S74" i="1" s="1"/>
  <c r="J74" i="1" s="1"/>
  <c r="R75" i="1" s="1"/>
  <c r="M74" i="1" l="1"/>
  <c r="D74" i="1" s="1"/>
  <c r="F74" i="1" s="1"/>
  <c r="K74" i="1"/>
  <c r="N74" i="1" s="1"/>
  <c r="E74" i="1" s="1"/>
  <c r="G74" i="1" l="1"/>
  <c r="H74" i="1"/>
  <c r="I74" i="1"/>
  <c r="L74" i="1" s="1"/>
  <c r="Q75" i="1" l="1"/>
  <c r="S75" i="1" s="1"/>
  <c r="J75" i="1" s="1"/>
  <c r="M75" i="1" l="1"/>
  <c r="D75" i="1" s="1"/>
  <c r="F75" i="1" s="1"/>
  <c r="R76" i="1"/>
  <c r="K75" i="1"/>
  <c r="N75" i="1" l="1"/>
  <c r="E75" i="1" s="1"/>
  <c r="I75" i="1"/>
  <c r="L75" i="1" s="1"/>
  <c r="G75" i="1"/>
  <c r="H75" i="1"/>
  <c r="Q76" i="1" l="1"/>
  <c r="S76" i="1" s="1"/>
  <c r="J76" i="1" s="1"/>
  <c r="M76" i="1" l="1"/>
  <c r="D76" i="1" s="1"/>
  <c r="F76" i="1" s="1"/>
  <c r="K76" i="1"/>
  <c r="R77" i="1"/>
  <c r="N76" i="1" l="1"/>
  <c r="E76" i="1" s="1"/>
  <c r="I76" i="1"/>
  <c r="L76" i="1" s="1"/>
  <c r="G76" i="1"/>
  <c r="H76" i="1"/>
  <c r="Q77" i="1" l="1"/>
  <c r="S77" i="1" s="1"/>
  <c r="J77" i="1" s="1"/>
  <c r="M77" i="1" l="1"/>
  <c r="D77" i="1" s="1"/>
  <c r="F77" i="1" s="1"/>
  <c r="K77" i="1"/>
  <c r="R78" i="1"/>
  <c r="N77" i="1" l="1"/>
  <c r="E77" i="1" s="1"/>
  <c r="I77" i="1"/>
  <c r="L77" i="1" s="1"/>
  <c r="G77" i="1"/>
  <c r="H77" i="1"/>
  <c r="Q78" i="1" l="1"/>
  <c r="S78" i="1" s="1"/>
  <c r="J78" i="1" s="1"/>
  <c r="R79" i="1" s="1"/>
  <c r="M78" i="1" l="1"/>
  <c r="D78" i="1" s="1"/>
  <c r="F78" i="1" s="1"/>
  <c r="K78" i="1"/>
  <c r="N78" i="1" s="1"/>
  <c r="E78" i="1" s="1"/>
  <c r="G78" i="1" l="1"/>
  <c r="H78" i="1"/>
  <c r="I78" i="1"/>
  <c r="L78" i="1" s="1"/>
  <c r="Q79" i="1" l="1"/>
  <c r="S79" i="1" s="1"/>
  <c r="J79" i="1" s="1"/>
  <c r="R80" i="1" s="1"/>
  <c r="M79" i="1" l="1"/>
  <c r="D79" i="1" s="1"/>
  <c r="F79" i="1" s="1"/>
  <c r="K79" i="1"/>
  <c r="N79" i="1" s="1"/>
  <c r="E79" i="1" s="1"/>
  <c r="H79" i="1"/>
  <c r="G79" i="1"/>
  <c r="I79" i="1" l="1"/>
  <c r="L79" i="1" s="1"/>
  <c r="Q80" i="1" l="1"/>
  <c r="S80" i="1" s="1"/>
  <c r="J80" i="1" s="1"/>
  <c r="R81" i="1" s="1"/>
  <c r="K80" i="1" l="1"/>
  <c r="N80" i="1" s="1"/>
  <c r="E80" i="1" s="1"/>
  <c r="M80" i="1"/>
  <c r="D80" i="1" s="1"/>
  <c r="F80" i="1" s="1"/>
  <c r="I80" i="1"/>
  <c r="L80" i="1" s="1"/>
  <c r="G80" i="1"/>
  <c r="H80" i="1" l="1"/>
  <c r="Q81" i="1"/>
  <c r="S81" i="1" s="1"/>
  <c r="J81" i="1" s="1"/>
  <c r="R82" i="1" l="1"/>
  <c r="K81" i="1"/>
  <c r="M81" i="1"/>
  <c r="D81" i="1" s="1"/>
  <c r="F81" i="1" s="1"/>
  <c r="G81" i="1" l="1"/>
  <c r="H81" i="1"/>
  <c r="N81" i="1"/>
  <c r="E81" i="1" s="1"/>
  <c r="I81" i="1"/>
  <c r="L81" i="1" l="1"/>
  <c r="Q82" i="1"/>
  <c r="S82" i="1" s="1"/>
  <c r="J82" i="1" s="1"/>
  <c r="R83" i="1" l="1"/>
  <c r="M82" i="1"/>
  <c r="D82" i="1" s="1"/>
  <c r="F82" i="1" s="1"/>
  <c r="K82" i="1"/>
  <c r="N82" i="1" l="1"/>
  <c r="E82" i="1" s="1"/>
  <c r="I82" i="1"/>
  <c r="L82" i="1" s="1"/>
  <c r="H82" i="1"/>
  <c r="G82" i="1"/>
  <c r="Q83" i="1" l="1"/>
  <c r="S83" i="1" s="1"/>
  <c r="J83" i="1" s="1"/>
  <c r="R84" i="1" l="1"/>
  <c r="M83" i="1"/>
  <c r="D83" i="1" s="1"/>
  <c r="F83" i="1" s="1"/>
  <c r="K83" i="1"/>
  <c r="N83" i="1" l="1"/>
  <c r="E83" i="1" s="1"/>
  <c r="I83" i="1"/>
  <c r="L83" i="1" s="1"/>
  <c r="G83" i="1"/>
  <c r="H83" i="1"/>
  <c r="Q84" i="1" l="1"/>
  <c r="S84" i="1" s="1"/>
  <c r="J84" i="1" s="1"/>
  <c r="M84" i="1" l="1"/>
  <c r="D84" i="1" s="1"/>
  <c r="F84" i="1" s="1"/>
  <c r="R85" i="1"/>
  <c r="K84" i="1"/>
  <c r="N84" i="1" l="1"/>
  <c r="E84" i="1" s="1"/>
  <c r="I84" i="1"/>
  <c r="H84" i="1"/>
  <c r="G84" i="1"/>
  <c r="L84" i="1" l="1"/>
  <c r="Q85" i="1"/>
  <c r="S85" i="1" s="1"/>
  <c r="J85" i="1" s="1"/>
  <c r="R86" i="1" l="1"/>
  <c r="M85" i="1"/>
  <c r="D85" i="1" s="1"/>
  <c r="F85" i="1" s="1"/>
  <c r="K85" i="1"/>
  <c r="N85" i="1" l="1"/>
  <c r="E85" i="1" s="1"/>
  <c r="I85" i="1"/>
  <c r="H85" i="1"/>
  <c r="G85" i="1"/>
  <c r="L85" i="1" l="1"/>
  <c r="Q86" i="1"/>
  <c r="S86" i="1" s="1"/>
  <c r="J86" i="1" s="1"/>
  <c r="R87" i="1" l="1"/>
  <c r="K86" i="1"/>
  <c r="M86" i="1"/>
  <c r="D86" i="1" s="1"/>
  <c r="F86" i="1" s="1"/>
  <c r="H86" i="1" l="1"/>
  <c r="G86" i="1"/>
  <c r="I86" i="1"/>
  <c r="L86" i="1" s="1"/>
  <c r="N86" i="1"/>
  <c r="E86" i="1" s="1"/>
  <c r="Q87" i="1" l="1"/>
  <c r="S87" i="1" s="1"/>
  <c r="J87" i="1" s="1"/>
  <c r="M87" i="1" s="1"/>
  <c r="D87" i="1" s="1"/>
  <c r="F87" i="1" s="1"/>
  <c r="R88" i="1" l="1"/>
  <c r="K87" i="1"/>
  <c r="N87" i="1" s="1"/>
  <c r="E87" i="1" s="1"/>
  <c r="H87" i="1"/>
  <c r="G87" i="1"/>
  <c r="I87" i="1" l="1"/>
  <c r="Q88" i="1" s="1"/>
  <c r="S88" i="1" s="1"/>
  <c r="J88" i="1" s="1"/>
  <c r="L87" i="1" l="1"/>
  <c r="R89" i="1"/>
  <c r="M88" i="1"/>
  <c r="D88" i="1" s="1"/>
  <c r="F88" i="1" s="1"/>
  <c r="K88" i="1"/>
  <c r="N88" i="1" l="1"/>
  <c r="E88" i="1" s="1"/>
  <c r="I88" i="1"/>
  <c r="G88" i="1"/>
  <c r="H88" i="1"/>
  <c r="L88" i="1" l="1"/>
  <c r="Q89" i="1"/>
  <c r="S89" i="1" s="1"/>
  <c r="J89" i="1" s="1"/>
  <c r="R90" i="1" l="1"/>
  <c r="M89" i="1"/>
  <c r="D89" i="1" s="1"/>
  <c r="F89" i="1" s="1"/>
  <c r="K89" i="1"/>
  <c r="N89" i="1" l="1"/>
  <c r="E89" i="1" s="1"/>
  <c r="I89" i="1"/>
  <c r="H89" i="1"/>
  <c r="G89" i="1"/>
  <c r="L89" i="1" l="1"/>
  <c r="Q90" i="1"/>
  <c r="S90" i="1" s="1"/>
  <c r="J90" i="1" s="1"/>
  <c r="M90" i="1" l="1"/>
  <c r="D90" i="1" s="1"/>
  <c r="F90" i="1" s="1"/>
  <c r="K90" i="1"/>
  <c r="R91" i="1"/>
  <c r="N90" i="1" l="1"/>
  <c r="E90" i="1" s="1"/>
  <c r="I90" i="1"/>
  <c r="L90" i="1" s="1"/>
  <c r="G90" i="1"/>
  <c r="H90" i="1"/>
  <c r="Q91" i="1" l="1"/>
  <c r="S91" i="1" s="1"/>
  <c r="J91" i="1" s="1"/>
  <c r="R92" i="1" l="1"/>
  <c r="M91" i="1"/>
  <c r="D91" i="1" s="1"/>
  <c r="F91" i="1" s="1"/>
  <c r="K91" i="1"/>
  <c r="N91" i="1" l="1"/>
  <c r="E91" i="1" s="1"/>
  <c r="I91" i="1"/>
  <c r="H91" i="1"/>
  <c r="G91" i="1"/>
  <c r="L91" i="1" l="1"/>
  <c r="Q92" i="1"/>
  <c r="S92" i="1" s="1"/>
  <c r="J92" i="1" s="1"/>
  <c r="R93" i="1" l="1"/>
  <c r="M92" i="1"/>
  <c r="D92" i="1" s="1"/>
  <c r="F92" i="1" s="1"/>
  <c r="K92" i="1"/>
  <c r="N92" i="1" l="1"/>
  <c r="E92" i="1" s="1"/>
  <c r="I92" i="1"/>
  <c r="L92" i="1" s="1"/>
  <c r="G92" i="1"/>
  <c r="H92" i="1"/>
  <c r="Q93" i="1" l="1"/>
  <c r="S93" i="1" s="1"/>
  <c r="J93" i="1" s="1"/>
  <c r="K93" i="1" l="1"/>
  <c r="R94" i="1"/>
  <c r="M93" i="1"/>
  <c r="D93" i="1" s="1"/>
  <c r="F93" i="1" s="1"/>
  <c r="H93" i="1" l="1"/>
  <c r="G93" i="1"/>
  <c r="N93" i="1"/>
  <c r="E93" i="1" s="1"/>
  <c r="I93" i="1"/>
  <c r="L93" i="1" l="1"/>
  <c r="Q94" i="1"/>
  <c r="S94" i="1" s="1"/>
  <c r="J94" i="1" s="1"/>
  <c r="R95" i="1" l="1"/>
  <c r="M94" i="1"/>
  <c r="D94" i="1" s="1"/>
  <c r="F94" i="1" s="1"/>
  <c r="K94" i="1"/>
  <c r="N94" i="1" l="1"/>
  <c r="E94" i="1" s="1"/>
  <c r="I94" i="1"/>
  <c r="L94" i="1" s="1"/>
  <c r="G94" i="1"/>
  <c r="H94" i="1"/>
  <c r="Q95" i="1" l="1"/>
  <c r="S95" i="1" s="1"/>
  <c r="J95" i="1" s="1"/>
  <c r="K95" i="1" l="1"/>
  <c r="R96" i="1"/>
  <c r="M95" i="1"/>
  <c r="D95" i="1" s="1"/>
  <c r="F95" i="1" s="1"/>
  <c r="G95" i="1" l="1"/>
  <c r="H95" i="1"/>
  <c r="N95" i="1"/>
  <c r="E95" i="1" s="1"/>
  <c r="I95" i="1"/>
  <c r="L95" i="1" s="1"/>
  <c r="Q96" i="1" l="1"/>
  <c r="S96" i="1" s="1"/>
  <c r="J96" i="1" s="1"/>
  <c r="R97" i="1" l="1"/>
  <c r="K96" i="1"/>
  <c r="M96" i="1"/>
  <c r="D96" i="1" s="1"/>
  <c r="F96" i="1" s="1"/>
  <c r="H96" i="1" l="1"/>
  <c r="G96" i="1"/>
  <c r="I96" i="1"/>
  <c r="L96" i="1" s="1"/>
  <c r="N96" i="1"/>
  <c r="E96" i="1" s="1"/>
  <c r="Q97" i="1" l="1"/>
  <c r="S97" i="1" s="1"/>
  <c r="J97" i="1" s="1"/>
  <c r="R98" i="1" l="1"/>
  <c r="M97" i="1"/>
  <c r="D97" i="1" s="1"/>
  <c r="F97" i="1" s="1"/>
  <c r="K97" i="1"/>
  <c r="H97" i="1" l="1"/>
  <c r="G97" i="1"/>
  <c r="N97" i="1"/>
  <c r="E97" i="1" s="1"/>
  <c r="I97" i="1"/>
  <c r="L97" i="1" s="1"/>
  <c r="Q98" i="1" l="1"/>
  <c r="S98" i="1" s="1"/>
  <c r="J98" i="1" s="1"/>
  <c r="M98" i="1" s="1"/>
  <c r="D98" i="1" s="1"/>
  <c r="F98" i="1" s="1"/>
  <c r="R99" i="1" l="1"/>
  <c r="K98" i="1"/>
  <c r="N98" i="1" s="1"/>
  <c r="E98" i="1" s="1"/>
  <c r="G98" i="1"/>
  <c r="H98" i="1"/>
  <c r="I98" i="1" l="1"/>
  <c r="L98" i="1" s="1"/>
  <c r="Q99" i="1" l="1"/>
  <c r="S99" i="1" s="1"/>
  <c r="J99" i="1" s="1"/>
  <c r="R100" i="1" s="1"/>
  <c r="K99" i="1" l="1"/>
  <c r="M99" i="1"/>
  <c r="D99" i="1" s="1"/>
  <c r="H99" i="1" s="1"/>
  <c r="F99" i="1" l="1"/>
  <c r="G99" i="1"/>
  <c r="N99" i="1"/>
  <c r="E99" i="1" s="1"/>
  <c r="I99" i="1"/>
  <c r="L99" i="1" s="1"/>
  <c r="Q100" i="1" l="1"/>
  <c r="S100" i="1" s="1"/>
  <c r="J100" i="1" s="1"/>
  <c r="R101" i="1" l="1"/>
  <c r="M100" i="1"/>
  <c r="D100" i="1" s="1"/>
  <c r="K100" i="1"/>
  <c r="N100" i="1" l="1"/>
  <c r="E100" i="1" s="1"/>
  <c r="I100" i="1"/>
  <c r="F100" i="1"/>
  <c r="H100" i="1"/>
  <c r="G100" i="1"/>
  <c r="L100" i="1" l="1"/>
  <c r="Q101" i="1"/>
  <c r="S101" i="1" s="1"/>
  <c r="J101" i="1" s="1"/>
  <c r="K101" i="1" l="1"/>
  <c r="M101" i="1"/>
  <c r="D101" i="1" s="1"/>
  <c r="R102" i="1"/>
  <c r="F101" i="1" l="1"/>
  <c r="H101" i="1"/>
  <c r="G101" i="1"/>
  <c r="N101" i="1"/>
  <c r="E101" i="1" s="1"/>
  <c r="I101" i="1"/>
  <c r="L101" i="1" s="1"/>
  <c r="Q102" i="1" l="1"/>
  <c r="S102" i="1" s="1"/>
  <c r="J102" i="1" s="1"/>
  <c r="K102" i="1" l="1"/>
  <c r="R103" i="1"/>
  <c r="M102" i="1"/>
  <c r="D102" i="1" s="1"/>
  <c r="N102" i="1" l="1"/>
  <c r="E102" i="1" s="1"/>
  <c r="I102" i="1"/>
  <c r="L102" i="1" s="1"/>
  <c r="F102" i="1"/>
  <c r="H102" i="1"/>
  <c r="G102" i="1"/>
  <c r="Q103" i="1" l="1"/>
  <c r="S103" i="1" s="1"/>
  <c r="J103" i="1" s="1"/>
  <c r="R104" i="1" l="1"/>
  <c r="M103" i="1"/>
  <c r="D103" i="1" s="1"/>
  <c r="K103" i="1"/>
  <c r="N103" i="1" l="1"/>
  <c r="E103" i="1" s="1"/>
  <c r="I103" i="1"/>
  <c r="L103" i="1" s="1"/>
  <c r="F103" i="1"/>
  <c r="G103" i="1"/>
  <c r="H103" i="1"/>
  <c r="Q104" i="1" l="1"/>
  <c r="S104" i="1" s="1"/>
  <c r="J104" i="1" s="1"/>
  <c r="K104" i="1" l="1"/>
  <c r="M104" i="1"/>
  <c r="D104" i="1" s="1"/>
  <c r="R105" i="1"/>
  <c r="F104" i="1" l="1"/>
  <c r="G104" i="1"/>
  <c r="H104" i="1"/>
  <c r="N104" i="1"/>
  <c r="E104" i="1" s="1"/>
  <c r="I104" i="1"/>
  <c r="L104" i="1" s="1"/>
  <c r="Q105" i="1" l="1"/>
  <c r="S105" i="1" s="1"/>
  <c r="J105" i="1" s="1"/>
  <c r="K105" i="1" l="1"/>
  <c r="R106" i="1"/>
  <c r="M105" i="1"/>
  <c r="D105" i="1" s="1"/>
  <c r="F105" i="1" l="1"/>
  <c r="G105" i="1"/>
  <c r="H105" i="1"/>
  <c r="N105" i="1"/>
  <c r="E105" i="1" s="1"/>
  <c r="I105" i="1"/>
  <c r="L105" i="1" s="1"/>
  <c r="Q106" i="1" l="1"/>
  <c r="S106" i="1" s="1"/>
  <c r="J106" i="1" s="1"/>
  <c r="K106" i="1" s="1"/>
  <c r="M106" i="1" l="1"/>
  <c r="D106" i="1" s="1"/>
  <c r="R107" i="1"/>
  <c r="F106" i="1"/>
  <c r="H106" i="1"/>
  <c r="G106" i="1"/>
  <c r="N106" i="1"/>
  <c r="E106" i="1" s="1"/>
  <c r="I106" i="1"/>
  <c r="L106" i="1" s="1"/>
  <c r="Q107" i="1" l="1"/>
  <c r="S107" i="1" s="1"/>
  <c r="J107" i="1" s="1"/>
  <c r="R108" i="1" l="1"/>
  <c r="M107" i="1"/>
  <c r="D107" i="1" s="1"/>
  <c r="K107" i="1"/>
  <c r="N107" i="1" l="1"/>
  <c r="E107" i="1" s="1"/>
  <c r="I107" i="1"/>
  <c r="L107" i="1" s="1"/>
  <c r="F107" i="1"/>
  <c r="H107" i="1"/>
  <c r="G107" i="1"/>
  <c r="Q108" i="1" l="1"/>
  <c r="S108" i="1" s="1"/>
  <c r="J108" i="1" s="1"/>
  <c r="M108" i="1" l="1"/>
  <c r="D108" i="1" s="1"/>
  <c r="K108" i="1"/>
  <c r="R109" i="1"/>
  <c r="F108" i="1" l="1"/>
  <c r="H108" i="1"/>
  <c r="G108" i="1"/>
  <c r="N108" i="1"/>
  <c r="E108" i="1" s="1"/>
  <c r="I108" i="1"/>
  <c r="L108" i="1" s="1"/>
  <c r="Q109" i="1" l="1"/>
  <c r="S109" i="1" s="1"/>
  <c r="J109" i="1" s="1"/>
  <c r="R110" i="1" s="1"/>
  <c r="K109" i="1" l="1"/>
  <c r="I109" i="1" s="1"/>
  <c r="M109" i="1"/>
  <c r="D109" i="1" s="1"/>
  <c r="G109" i="1" s="1"/>
  <c r="N109" i="1"/>
  <c r="E109" i="1" s="1"/>
  <c r="H109" i="1" l="1"/>
  <c r="F109" i="1"/>
  <c r="L109" i="1"/>
  <c r="Q110" i="1"/>
  <c r="S110" i="1" s="1"/>
  <c r="J110" i="1" s="1"/>
  <c r="M110" i="1" l="1"/>
  <c r="D110" i="1" s="1"/>
  <c r="K110" i="1"/>
  <c r="R111" i="1"/>
  <c r="F110" i="1" l="1"/>
  <c r="G110" i="1"/>
  <c r="H110" i="1"/>
  <c r="I110" i="1"/>
  <c r="L110" i="1" s="1"/>
  <c r="N110" i="1"/>
  <c r="E110" i="1" s="1"/>
  <c r="Q111" i="1" l="1"/>
  <c r="S111" i="1" s="1"/>
  <c r="J111" i="1" s="1"/>
  <c r="R112" i="1" s="1"/>
  <c r="M111" i="1" l="1"/>
  <c r="D111" i="1" s="1"/>
  <c r="H111" i="1" s="1"/>
  <c r="K111" i="1"/>
  <c r="I111" i="1" l="1"/>
  <c r="L111" i="1" s="1"/>
  <c r="N111" i="1"/>
  <c r="E111" i="1" s="1"/>
  <c r="F111" i="1"/>
  <c r="G111" i="1"/>
  <c r="Q112" i="1" l="1"/>
  <c r="S112" i="1" s="1"/>
  <c r="J112" i="1" s="1"/>
  <c r="R113" i="1" l="1"/>
  <c r="K112" i="1"/>
  <c r="M112" i="1"/>
  <c r="D112" i="1" s="1"/>
  <c r="F112" i="1" l="1"/>
  <c r="H112" i="1"/>
  <c r="G112" i="1"/>
  <c r="N112" i="1"/>
  <c r="E112" i="1" s="1"/>
  <c r="I112" i="1"/>
  <c r="L112" i="1" s="1"/>
  <c r="Q113" i="1" l="1"/>
  <c r="S113" i="1" s="1"/>
  <c r="J113" i="1" s="1"/>
  <c r="K113" i="1" l="1"/>
  <c r="R114" i="1"/>
  <c r="M113" i="1"/>
  <c r="D113" i="1" s="1"/>
  <c r="F113" i="1" l="1"/>
  <c r="G113" i="1"/>
  <c r="H113" i="1"/>
  <c r="N113" i="1"/>
  <c r="E113" i="1" s="1"/>
  <c r="I113" i="1"/>
  <c r="L113" i="1" s="1"/>
  <c r="Q114" i="1" l="1"/>
  <c r="S114" i="1" s="1"/>
  <c r="J114" i="1" s="1"/>
  <c r="M114" i="1" l="1"/>
  <c r="D114" i="1" s="1"/>
  <c r="R115" i="1"/>
  <c r="K114" i="1"/>
  <c r="N114" i="1" l="1"/>
  <c r="E114" i="1" s="1"/>
  <c r="I114" i="1"/>
  <c r="L114" i="1" s="1"/>
  <c r="F114" i="1"/>
  <c r="H114" i="1"/>
  <c r="G114" i="1"/>
  <c r="Q115" i="1" l="1"/>
  <c r="S115" i="1" s="1"/>
  <c r="J115" i="1" s="1"/>
  <c r="R116" i="1" l="1"/>
  <c r="K115" i="1"/>
  <c r="M115" i="1"/>
  <c r="D115" i="1" s="1"/>
  <c r="F115" i="1" l="1"/>
  <c r="G115" i="1"/>
  <c r="H115" i="1"/>
  <c r="N115" i="1"/>
  <c r="E115" i="1" s="1"/>
  <c r="I115" i="1"/>
  <c r="L115" i="1" l="1"/>
  <c r="Q116" i="1"/>
  <c r="S116" i="1" s="1"/>
  <c r="J116" i="1" s="1"/>
  <c r="K116" i="1" l="1"/>
  <c r="M116" i="1"/>
  <c r="D116" i="1" s="1"/>
  <c r="R117" i="1"/>
  <c r="G116" i="1" l="1"/>
  <c r="H116" i="1"/>
  <c r="F116" i="1"/>
  <c r="N116" i="1"/>
  <c r="E116" i="1" s="1"/>
  <c r="I116" i="1"/>
  <c r="L116" i="1" s="1"/>
  <c r="Q117" i="1" l="1"/>
  <c r="S117" i="1" s="1"/>
  <c r="J117" i="1" s="1"/>
  <c r="R118" i="1" s="1"/>
  <c r="K117" i="1" l="1"/>
  <c r="I117" i="1" s="1"/>
  <c r="L117" i="1" s="1"/>
  <c r="M117" i="1"/>
  <c r="D117" i="1" s="1"/>
  <c r="F117" i="1" s="1"/>
  <c r="G117" i="1" l="1"/>
  <c r="H117" i="1"/>
  <c r="N117" i="1"/>
  <c r="E117" i="1" s="1"/>
  <c r="Q118" i="1"/>
  <c r="S118" i="1" s="1"/>
  <c r="J118" i="1" s="1"/>
  <c r="K118" i="1" l="1"/>
  <c r="R119" i="1"/>
  <c r="M118" i="1"/>
  <c r="D118" i="1" s="1"/>
  <c r="F118" i="1" l="1"/>
  <c r="G118" i="1"/>
  <c r="H118" i="1"/>
  <c r="I118" i="1"/>
  <c r="L118" i="1" s="1"/>
  <c r="N118" i="1"/>
  <c r="E118" i="1" s="1"/>
  <c r="Q119" i="1" l="1"/>
  <c r="S119" i="1" s="1"/>
  <c r="J119" i="1" s="1"/>
  <c r="K119" i="1" l="1"/>
  <c r="M119" i="1"/>
  <c r="D119" i="1" s="1"/>
  <c r="R120" i="1"/>
  <c r="F119" i="1" l="1"/>
  <c r="H119" i="1"/>
  <c r="G119" i="1"/>
  <c r="I119" i="1"/>
  <c r="L119" i="1" s="1"/>
  <c r="N119" i="1"/>
  <c r="E119" i="1" s="1"/>
  <c r="Q120" i="1" l="1"/>
  <c r="S120" i="1" s="1"/>
  <c r="J120" i="1" s="1"/>
  <c r="M120" i="1" l="1"/>
  <c r="D120" i="1" s="1"/>
  <c r="K120" i="1"/>
  <c r="R121" i="1"/>
  <c r="I120" i="1" l="1"/>
  <c r="L120" i="1" s="1"/>
  <c r="N120" i="1"/>
  <c r="E120" i="1" s="1"/>
  <c r="F120" i="1"/>
  <c r="H120" i="1"/>
  <c r="G120" i="1"/>
  <c r="Q121" i="1" l="1"/>
  <c r="S121" i="1" s="1"/>
  <c r="J121" i="1" s="1"/>
  <c r="K121" i="1" s="1"/>
  <c r="M121" i="1" l="1"/>
  <c r="D121" i="1" s="1"/>
  <c r="R122" i="1"/>
  <c r="F121" i="1"/>
  <c r="H121" i="1"/>
  <c r="G121" i="1"/>
  <c r="N121" i="1"/>
  <c r="E121" i="1" s="1"/>
  <c r="I121" i="1"/>
  <c r="L121" i="1" s="1"/>
  <c r="Q122" i="1" l="1"/>
  <c r="S122" i="1" s="1"/>
  <c r="J122" i="1" s="1"/>
  <c r="R123" i="1" l="1"/>
  <c r="M122" i="1"/>
  <c r="D122" i="1" s="1"/>
  <c r="K122" i="1"/>
  <c r="I122" i="1" l="1"/>
  <c r="L122" i="1" s="1"/>
  <c r="N122" i="1"/>
  <c r="E122" i="1" s="1"/>
  <c r="G122" i="1"/>
  <c r="H122" i="1"/>
  <c r="F122" i="1"/>
  <c r="Q123" i="1" l="1"/>
  <c r="S123" i="1" s="1"/>
  <c r="J123" i="1" s="1"/>
  <c r="M123" i="1" s="1"/>
  <c r="D123" i="1" s="1"/>
  <c r="R124" i="1" l="1"/>
  <c r="K123" i="1"/>
  <c r="N123" i="1" s="1"/>
  <c r="E123" i="1" s="1"/>
  <c r="F123" i="1"/>
  <c r="G123" i="1"/>
  <c r="H123" i="1"/>
  <c r="I123" i="1" l="1"/>
  <c r="L123" i="1" s="1"/>
  <c r="Q124" i="1" l="1"/>
  <c r="S124" i="1" s="1"/>
  <c r="J124" i="1" s="1"/>
  <c r="M124" i="1" l="1"/>
  <c r="D124" i="1" s="1"/>
  <c r="R125" i="1"/>
  <c r="K124" i="1"/>
  <c r="I124" i="1" l="1"/>
  <c r="N124" i="1"/>
  <c r="E124" i="1" s="1"/>
  <c r="F124" i="1"/>
  <c r="G124" i="1"/>
  <c r="H124" i="1"/>
  <c r="Q125" i="1" l="1"/>
  <c r="S125" i="1" s="1"/>
  <c r="J125" i="1" s="1"/>
  <c r="L124" i="1"/>
  <c r="R126" i="1" l="1"/>
  <c r="M125" i="1"/>
  <c r="D125" i="1" s="1"/>
  <c r="K125" i="1"/>
  <c r="I125" i="1" l="1"/>
  <c r="L125" i="1" s="1"/>
  <c r="N125" i="1"/>
  <c r="E125" i="1" s="1"/>
  <c r="H125" i="1"/>
  <c r="F125" i="1"/>
  <c r="G125" i="1"/>
  <c r="Q126" i="1"/>
  <c r="S126" i="1" s="1"/>
  <c r="J126" i="1" s="1"/>
  <c r="R127" i="1" s="1"/>
  <c r="K126" i="1" l="1"/>
  <c r="I126" i="1" s="1"/>
  <c r="M126" i="1"/>
  <c r="D126" i="1" s="1"/>
  <c r="F126" i="1"/>
  <c r="G126" i="1"/>
  <c r="H126" i="1"/>
  <c r="N126" i="1" l="1"/>
  <c r="E126" i="1" s="1"/>
  <c r="L126" i="1"/>
  <c r="Q127" i="1"/>
  <c r="S127" i="1" s="1"/>
  <c r="J127" i="1" s="1"/>
  <c r="M127" i="1" l="1"/>
  <c r="D127" i="1" s="1"/>
  <c r="R128" i="1"/>
  <c r="K127" i="1"/>
  <c r="I127" i="1" l="1"/>
  <c r="L127" i="1" s="1"/>
  <c r="N127" i="1"/>
  <c r="E127" i="1" s="1"/>
  <c r="F127" i="1"/>
  <c r="G127" i="1"/>
  <c r="H127" i="1"/>
  <c r="Q128" i="1" l="1"/>
  <c r="S128" i="1" s="1"/>
  <c r="J128" i="1" s="1"/>
  <c r="R129" i="1" s="1"/>
  <c r="M128" i="1" l="1"/>
  <c r="D128" i="1" s="1"/>
  <c r="K128" i="1"/>
  <c r="I128" i="1" s="1"/>
  <c r="L128" i="1" s="1"/>
  <c r="F128" i="1"/>
  <c r="G128" i="1"/>
  <c r="H128" i="1"/>
  <c r="N128" i="1" l="1"/>
  <c r="E128" i="1" s="1"/>
  <c r="Q129" i="1"/>
  <c r="S129" i="1" s="1"/>
  <c r="J129" i="1" s="1"/>
  <c r="M129" i="1" l="1"/>
  <c r="D129" i="1" s="1"/>
  <c r="R130" i="1"/>
  <c r="K129" i="1"/>
  <c r="I129" i="1" l="1"/>
  <c r="L129" i="1" s="1"/>
  <c r="N129" i="1"/>
  <c r="E129" i="1" s="1"/>
  <c r="F129" i="1"/>
  <c r="G129" i="1"/>
  <c r="H129" i="1"/>
  <c r="Q130" i="1" l="1"/>
  <c r="S130" i="1" s="1"/>
  <c r="J130" i="1" s="1"/>
  <c r="M130" i="1" s="1"/>
  <c r="D130" i="1" s="1"/>
  <c r="R131" i="1" l="1"/>
  <c r="K130" i="1"/>
  <c r="I130" i="1" s="1"/>
  <c r="L130" i="1" s="1"/>
  <c r="F130" i="1"/>
  <c r="G130" i="1"/>
  <c r="H130" i="1"/>
  <c r="N130" i="1" l="1"/>
  <c r="E130" i="1" s="1"/>
  <c r="Q131" i="1"/>
  <c r="S131" i="1" s="1"/>
  <c r="J131" i="1" s="1"/>
  <c r="M131" i="1" l="1"/>
  <c r="D131" i="1" s="1"/>
  <c r="K131" i="1"/>
  <c r="R132" i="1"/>
  <c r="N131" i="1" l="1"/>
  <c r="E131" i="1" s="1"/>
  <c r="I131" i="1"/>
  <c r="L131" i="1" s="1"/>
  <c r="F131" i="1"/>
  <c r="H131" i="1"/>
  <c r="G131" i="1"/>
  <c r="Q132" i="1" l="1"/>
  <c r="S132" i="1" s="1"/>
  <c r="J132" i="1" s="1"/>
  <c r="K132" i="1" s="1"/>
  <c r="M132" i="1" l="1"/>
  <c r="D132" i="1" s="1"/>
  <c r="F132" i="1" s="1"/>
  <c r="R133" i="1"/>
  <c r="H132" i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N133" i="1" l="1"/>
  <c r="E133" i="1" s="1"/>
  <c r="H133" i="1"/>
  <c r="G133" i="1"/>
  <c r="Q134" i="1"/>
  <c r="S134" i="1" s="1"/>
  <c r="J134" i="1" s="1"/>
  <c r="K134" i="1" l="1"/>
  <c r="R135" i="1"/>
  <c r="M134" i="1"/>
  <c r="D134" i="1" s="1"/>
  <c r="F134" i="1" l="1"/>
  <c r="H134" i="1"/>
  <c r="G134" i="1"/>
  <c r="N134" i="1"/>
  <c r="E134" i="1" s="1"/>
  <c r="I134" i="1"/>
  <c r="L134" i="1" s="1"/>
  <c r="Q135" i="1" l="1"/>
  <c r="S135" i="1" s="1"/>
  <c r="J135" i="1" s="1"/>
  <c r="R136" i="1" l="1"/>
  <c r="K135" i="1"/>
  <c r="M135" i="1"/>
  <c r="D135" i="1" s="1"/>
  <c r="N135" i="1" l="1"/>
  <c r="E135" i="1" s="1"/>
  <c r="I135" i="1"/>
  <c r="L135" i="1" s="1"/>
  <c r="F135" i="1"/>
  <c r="G135" i="1"/>
  <c r="H135" i="1"/>
  <c r="Q136" i="1" l="1"/>
  <c r="S136" i="1" s="1"/>
  <c r="J136" i="1" s="1"/>
  <c r="R137" i="1" s="1"/>
  <c r="M136" i="1" l="1"/>
  <c r="D136" i="1" s="1"/>
  <c r="F136" i="1" s="1"/>
  <c r="K136" i="1"/>
  <c r="N136" i="1" s="1"/>
  <c r="E136" i="1" s="1"/>
  <c r="I136" i="1" l="1"/>
  <c r="L136" i="1" s="1"/>
  <c r="H136" i="1"/>
  <c r="G136" i="1"/>
  <c r="Q137" i="1"/>
  <c r="S137" i="1" s="1"/>
  <c r="J137" i="1" s="1"/>
  <c r="M137" i="1" l="1"/>
  <c r="D137" i="1" s="1"/>
  <c r="R138" i="1"/>
  <c r="K137" i="1"/>
  <c r="I137" i="1" l="1"/>
  <c r="L137" i="1" s="1"/>
  <c r="N137" i="1"/>
  <c r="E137" i="1" s="1"/>
  <c r="F137" i="1"/>
  <c r="H137" i="1"/>
  <c r="G137" i="1"/>
  <c r="Q138" i="1" l="1"/>
  <c r="S138" i="1" s="1"/>
  <c r="J138" i="1" s="1"/>
  <c r="R139" i="1" s="1"/>
  <c r="M138" i="1" l="1"/>
  <c r="D138" i="1" s="1"/>
  <c r="F138" i="1" s="1"/>
  <c r="K138" i="1"/>
  <c r="N138" i="1" s="1"/>
  <c r="E138" i="1" s="1"/>
  <c r="G138" i="1" l="1"/>
  <c r="H138" i="1"/>
  <c r="I138" i="1"/>
  <c r="Q139" i="1" s="1"/>
  <c r="S139" i="1" s="1"/>
  <c r="J139" i="1" s="1"/>
  <c r="L138" i="1" l="1"/>
  <c r="K139" i="1"/>
  <c r="M139" i="1"/>
  <c r="D139" i="1" s="1"/>
  <c r="R140" i="1"/>
  <c r="F139" i="1" l="1"/>
  <c r="G139" i="1"/>
  <c r="H139" i="1"/>
  <c r="N139" i="1"/>
  <c r="E139" i="1" s="1"/>
  <c r="I139" i="1"/>
  <c r="L139" i="1" l="1"/>
  <c r="Q140" i="1"/>
  <c r="S140" i="1" s="1"/>
  <c r="J140" i="1" s="1"/>
  <c r="R141" i="1" l="1"/>
  <c r="M140" i="1"/>
  <c r="D140" i="1" s="1"/>
  <c r="K140" i="1"/>
  <c r="I140" i="1" l="1"/>
  <c r="L140" i="1" s="1"/>
  <c r="N140" i="1"/>
  <c r="E140" i="1" s="1"/>
  <c r="F140" i="1"/>
  <c r="H140" i="1"/>
  <c r="G140" i="1"/>
  <c r="Q141" i="1" l="1"/>
  <c r="S141" i="1" s="1"/>
  <c r="J141" i="1" s="1"/>
  <c r="K141" i="1" l="1"/>
  <c r="R142" i="1"/>
  <c r="M141" i="1"/>
  <c r="D141" i="1" s="1"/>
  <c r="F141" i="1" l="1"/>
  <c r="G141" i="1"/>
  <c r="H141" i="1"/>
  <c r="I141" i="1"/>
  <c r="L141" i="1" s="1"/>
  <c r="N141" i="1"/>
  <c r="E141" i="1" s="1"/>
  <c r="Q142" i="1" l="1"/>
  <c r="S142" i="1" s="1"/>
  <c r="J142" i="1" s="1"/>
  <c r="R143" i="1" l="1"/>
  <c r="K142" i="1"/>
  <c r="M142" i="1"/>
  <c r="D142" i="1" s="1"/>
  <c r="G142" i="1" l="1"/>
  <c r="F142" i="1"/>
  <c r="H142" i="1"/>
  <c r="N142" i="1"/>
  <c r="E142" i="1" s="1"/>
  <c r="I142" i="1"/>
  <c r="L142" i="1" s="1"/>
  <c r="Q143" i="1" l="1"/>
  <c r="S143" i="1" s="1"/>
  <c r="J143" i="1" s="1"/>
  <c r="K143" i="1" l="1"/>
  <c r="R144" i="1"/>
  <c r="M143" i="1"/>
  <c r="D143" i="1" s="1"/>
  <c r="F143" i="1" l="1"/>
  <c r="G143" i="1"/>
  <c r="H143" i="1"/>
  <c r="N143" i="1"/>
  <c r="E143" i="1" s="1"/>
  <c r="I143" i="1"/>
  <c r="L143" i="1" s="1"/>
  <c r="Q144" i="1" l="1"/>
  <c r="S144" i="1" s="1"/>
  <c r="J144" i="1" s="1"/>
  <c r="R145" i="1" l="1"/>
  <c r="M144" i="1"/>
  <c r="D144" i="1" s="1"/>
  <c r="K144" i="1"/>
  <c r="I144" i="1" l="1"/>
  <c r="L144" i="1" s="1"/>
  <c r="N144" i="1"/>
  <c r="E144" i="1" s="1"/>
  <c r="Q145" i="1"/>
  <c r="S145" i="1" s="1"/>
  <c r="J145" i="1" s="1"/>
  <c r="F144" i="1"/>
  <c r="H144" i="1"/>
  <c r="G144" i="1"/>
  <c r="R146" i="1" l="1"/>
  <c r="M145" i="1"/>
  <c r="D145" i="1" s="1"/>
  <c r="K145" i="1"/>
  <c r="F145" i="1" l="1"/>
  <c r="H145" i="1"/>
  <c r="G145" i="1"/>
  <c r="I145" i="1"/>
  <c r="L145" i="1" s="1"/>
  <c r="N145" i="1"/>
  <c r="E145" i="1" s="1"/>
  <c r="Q146" i="1" l="1"/>
  <c r="S146" i="1" s="1"/>
  <c r="J146" i="1" s="1"/>
  <c r="R147" i="1" l="1"/>
  <c r="K146" i="1"/>
  <c r="M146" i="1"/>
  <c r="D146" i="1" s="1"/>
  <c r="F146" i="1" l="1"/>
  <c r="H146" i="1"/>
  <c r="G146" i="1"/>
  <c r="N146" i="1"/>
  <c r="E146" i="1" s="1"/>
  <c r="I146" i="1"/>
  <c r="L146" i="1" s="1"/>
  <c r="Q147" i="1" l="1"/>
  <c r="S147" i="1" s="1"/>
  <c r="J147" i="1" s="1"/>
  <c r="R148" i="1" l="1"/>
  <c r="K147" i="1"/>
  <c r="M147" i="1"/>
  <c r="D147" i="1" s="1"/>
  <c r="F147" i="1" l="1"/>
  <c r="H147" i="1"/>
  <c r="G147" i="1"/>
  <c r="N147" i="1"/>
  <c r="E147" i="1" s="1"/>
  <c r="I147" i="1"/>
  <c r="L147" i="1" s="1"/>
  <c r="Q148" i="1" l="1"/>
  <c r="S148" i="1" s="1"/>
  <c r="J148" i="1" s="1"/>
  <c r="K148" i="1" l="1"/>
  <c r="M148" i="1"/>
  <c r="D148" i="1" s="1"/>
  <c r="R149" i="1"/>
  <c r="H148" i="1" l="1"/>
  <c r="F148" i="1"/>
  <c r="G148" i="1"/>
  <c r="I148" i="1"/>
  <c r="L148" i="1" s="1"/>
  <c r="N148" i="1"/>
  <c r="E148" i="1" s="1"/>
  <c r="Q149" i="1" l="1"/>
  <c r="S149" i="1" s="1"/>
  <c r="J149" i="1" s="1"/>
  <c r="K149" i="1" l="1"/>
  <c r="M149" i="1"/>
  <c r="D149" i="1" s="1"/>
  <c r="R150" i="1"/>
  <c r="F149" i="1" l="1"/>
  <c r="H149" i="1"/>
  <c r="G149" i="1"/>
  <c r="N149" i="1"/>
  <c r="E149" i="1" s="1"/>
  <c r="I149" i="1"/>
  <c r="L149" i="1" s="1"/>
  <c r="Q150" i="1" l="1"/>
  <c r="S150" i="1" s="1"/>
  <c r="J150" i="1" s="1"/>
  <c r="K150" i="1" l="1"/>
  <c r="M150" i="1"/>
  <c r="D150" i="1" s="1"/>
  <c r="R151" i="1"/>
  <c r="F150" i="1" l="1"/>
  <c r="H150" i="1"/>
  <c r="G150" i="1"/>
  <c r="I150" i="1"/>
  <c r="L150" i="1" s="1"/>
  <c r="N150" i="1"/>
  <c r="E150" i="1" s="1"/>
  <c r="Q151" i="1" l="1"/>
  <c r="S151" i="1" s="1"/>
  <c r="J151" i="1" s="1"/>
  <c r="R152" i="1" l="1"/>
  <c r="K151" i="1"/>
  <c r="M151" i="1"/>
  <c r="D151" i="1" s="1"/>
  <c r="F151" i="1" l="1"/>
  <c r="H151" i="1"/>
  <c r="G151" i="1"/>
  <c r="N151" i="1"/>
  <c r="E151" i="1" s="1"/>
  <c r="I151" i="1"/>
  <c r="L151" i="1" s="1"/>
  <c r="Q152" i="1" l="1"/>
  <c r="S152" i="1" s="1"/>
  <c r="J152" i="1" s="1"/>
  <c r="M152" i="1" l="1"/>
  <c r="D152" i="1" s="1"/>
  <c r="R153" i="1"/>
  <c r="K152" i="1"/>
  <c r="N152" i="1" l="1"/>
  <c r="E152" i="1" s="1"/>
  <c r="I152" i="1"/>
  <c r="L152" i="1" s="1"/>
  <c r="F152" i="1"/>
  <c r="H152" i="1"/>
  <c r="G152" i="1"/>
  <c r="Q153" i="1" l="1"/>
  <c r="S153" i="1" s="1"/>
  <c r="J153" i="1" s="1"/>
  <c r="K153" i="1" s="1"/>
  <c r="R154" i="1" l="1"/>
  <c r="M153" i="1"/>
  <c r="D153" i="1" s="1"/>
  <c r="G153" i="1" s="1"/>
  <c r="F153" i="1"/>
  <c r="I153" i="1"/>
  <c r="L153" i="1" s="1"/>
  <c r="N153" i="1"/>
  <c r="E153" i="1" s="1"/>
  <c r="H153" i="1" l="1"/>
  <c r="Q154" i="1"/>
  <c r="S154" i="1" s="1"/>
  <c r="J154" i="1" s="1"/>
  <c r="K154" i="1" l="1"/>
  <c r="M154" i="1"/>
  <c r="D154" i="1" s="1"/>
  <c r="R155" i="1"/>
  <c r="F154" i="1" l="1"/>
  <c r="H154" i="1"/>
  <c r="G154" i="1"/>
  <c r="I154" i="1"/>
  <c r="L154" i="1" s="1"/>
  <c r="N154" i="1"/>
  <c r="E154" i="1" s="1"/>
  <c r="Q155" i="1" l="1"/>
  <c r="S155" i="1" s="1"/>
  <c r="J155" i="1" s="1"/>
  <c r="M155" i="1" l="1"/>
  <c r="D155" i="1" s="1"/>
  <c r="R156" i="1"/>
  <c r="K155" i="1"/>
  <c r="I155" i="1" l="1"/>
  <c r="L155" i="1" s="1"/>
  <c r="N155" i="1"/>
  <c r="E155" i="1" s="1"/>
  <c r="F155" i="1"/>
  <c r="H155" i="1"/>
  <c r="G155" i="1"/>
  <c r="Q156" i="1" l="1"/>
  <c r="S156" i="1" s="1"/>
  <c r="J156" i="1" s="1"/>
  <c r="R157" i="1" l="1"/>
  <c r="K156" i="1"/>
  <c r="M156" i="1"/>
  <c r="D156" i="1" s="1"/>
  <c r="F156" i="1" l="1"/>
  <c r="G156" i="1"/>
  <c r="H156" i="1"/>
  <c r="I156" i="1"/>
  <c r="L156" i="1" s="1"/>
  <c r="N156" i="1"/>
  <c r="E156" i="1" s="1"/>
  <c r="Q157" i="1" l="1"/>
  <c r="S157" i="1" s="1"/>
  <c r="J157" i="1" s="1"/>
  <c r="M157" i="1" l="1"/>
  <c r="D157" i="1" s="1"/>
  <c r="R158" i="1"/>
  <c r="K157" i="1"/>
  <c r="N157" i="1" l="1"/>
  <c r="E157" i="1" s="1"/>
  <c r="I157" i="1"/>
  <c r="L157" i="1" s="1"/>
  <c r="F157" i="1"/>
  <c r="H157" i="1"/>
  <c r="G157" i="1"/>
  <c r="Q158" i="1" l="1"/>
  <c r="S158" i="1" s="1"/>
  <c r="J158" i="1" s="1"/>
  <c r="R159" i="1" s="1"/>
  <c r="M158" i="1" l="1"/>
  <c r="D158" i="1" s="1"/>
  <c r="F158" i="1" s="1"/>
  <c r="K158" i="1"/>
  <c r="I158" i="1" s="1"/>
  <c r="L158" i="1" s="1"/>
  <c r="N158" i="1" l="1"/>
  <c r="E158" i="1" s="1"/>
  <c r="G158" i="1"/>
  <c r="H158" i="1"/>
  <c r="Q159" i="1"/>
  <c r="S159" i="1" s="1"/>
  <c r="J159" i="1" s="1"/>
  <c r="R160" i="1" l="1"/>
  <c r="M159" i="1"/>
  <c r="D159" i="1" s="1"/>
  <c r="K159" i="1"/>
  <c r="N159" i="1" l="1"/>
  <c r="E159" i="1" s="1"/>
  <c r="I159" i="1"/>
  <c r="L159" i="1" s="1"/>
  <c r="F159" i="1"/>
  <c r="H159" i="1"/>
  <c r="G159" i="1"/>
  <c r="Q160" i="1" l="1"/>
  <c r="S160" i="1" s="1"/>
  <c r="J160" i="1" s="1"/>
  <c r="K160" i="1" s="1"/>
  <c r="R161" i="1" l="1"/>
  <c r="M160" i="1"/>
  <c r="D160" i="1" s="1"/>
  <c r="H160" i="1" s="1"/>
  <c r="N160" i="1"/>
  <c r="E160" i="1" s="1"/>
  <c r="I160" i="1"/>
  <c r="L160" i="1" s="1"/>
  <c r="G160" i="1" l="1"/>
  <c r="F160" i="1"/>
  <c r="Q161" i="1"/>
  <c r="S161" i="1" s="1"/>
  <c r="J161" i="1" s="1"/>
  <c r="R162" i="1" l="1"/>
  <c r="M161" i="1"/>
  <c r="D161" i="1" s="1"/>
  <c r="K161" i="1"/>
  <c r="N161" i="1" l="1"/>
  <c r="E161" i="1" s="1"/>
  <c r="I161" i="1"/>
  <c r="L161" i="1" s="1"/>
  <c r="F161" i="1"/>
  <c r="H161" i="1"/>
  <c r="G161" i="1"/>
  <c r="Q162" i="1" l="1"/>
  <c r="S162" i="1" s="1"/>
  <c r="J162" i="1" s="1"/>
  <c r="M162" i="1" s="1"/>
  <c r="D162" i="1" s="1"/>
  <c r="K162" i="1" l="1"/>
  <c r="I162" i="1" s="1"/>
  <c r="L162" i="1" s="1"/>
  <c r="R163" i="1"/>
  <c r="F162" i="1"/>
  <c r="G162" i="1"/>
  <c r="H162" i="1"/>
  <c r="N162" i="1" l="1"/>
  <c r="E162" i="1" s="1"/>
  <c r="Q163" i="1"/>
  <c r="S163" i="1" s="1"/>
  <c r="J163" i="1" s="1"/>
  <c r="M163" i="1" l="1"/>
  <c r="D163" i="1" s="1"/>
  <c r="R164" i="1"/>
  <c r="K163" i="1"/>
  <c r="I163" i="1" l="1"/>
  <c r="L163" i="1" s="1"/>
  <c r="N163" i="1"/>
  <c r="E163" i="1" s="1"/>
  <c r="F163" i="1"/>
  <c r="G163" i="1"/>
  <c r="H163" i="1"/>
  <c r="Q164" i="1" l="1"/>
  <c r="S164" i="1" s="1"/>
  <c r="J164" i="1" s="1"/>
  <c r="R165" i="1" l="1"/>
  <c r="K164" i="1"/>
  <c r="M164" i="1"/>
  <c r="D164" i="1" s="1"/>
  <c r="N164" i="1" l="1"/>
  <c r="E164" i="1" s="1"/>
  <c r="I164" i="1"/>
  <c r="H164" i="1"/>
  <c r="G164" i="1"/>
  <c r="F164" i="1"/>
  <c r="Q165" i="1" l="1"/>
  <c r="S165" i="1" s="1"/>
  <c r="J165" i="1" s="1"/>
  <c r="L164" i="1"/>
  <c r="R166" i="1" l="1"/>
  <c r="K165" i="1"/>
  <c r="M165" i="1"/>
  <c r="D165" i="1" s="1"/>
  <c r="N165" i="1" l="1"/>
  <c r="E165" i="1" s="1"/>
  <c r="I165" i="1"/>
  <c r="L165" i="1" s="1"/>
  <c r="F165" i="1"/>
  <c r="H165" i="1"/>
  <c r="G165" i="1"/>
  <c r="Q166" i="1" l="1"/>
  <c r="S166" i="1" s="1"/>
  <c r="J166" i="1" s="1"/>
  <c r="K166" i="1" l="1"/>
  <c r="R167" i="1"/>
  <c r="M166" i="1"/>
  <c r="D166" i="1" s="1"/>
  <c r="F166" i="1" l="1"/>
  <c r="H166" i="1"/>
  <c r="G166" i="1"/>
  <c r="N166" i="1"/>
  <c r="E166" i="1" s="1"/>
  <c r="I166" i="1"/>
  <c r="L166" i="1" s="1"/>
  <c r="Q167" i="1" l="1"/>
  <c r="S167" i="1" s="1"/>
  <c r="J167" i="1" s="1"/>
  <c r="M167" i="1" l="1"/>
  <c r="D167" i="1" s="1"/>
  <c r="R168" i="1"/>
  <c r="K167" i="1"/>
  <c r="I167" i="1" l="1"/>
  <c r="L167" i="1" s="1"/>
  <c r="N167" i="1"/>
  <c r="E167" i="1" s="1"/>
  <c r="F167" i="1"/>
  <c r="H167" i="1"/>
  <c r="G167" i="1"/>
  <c r="Q168" i="1" l="1"/>
  <c r="S168" i="1" s="1"/>
  <c r="J168" i="1" s="1"/>
  <c r="M168" i="1" l="1"/>
  <c r="D168" i="1" s="1"/>
  <c r="R169" i="1"/>
  <c r="K168" i="1"/>
  <c r="N168" i="1" l="1"/>
  <c r="E168" i="1" s="1"/>
  <c r="I168" i="1"/>
  <c r="L168" i="1" s="1"/>
  <c r="F168" i="1"/>
  <c r="H168" i="1"/>
  <c r="G168" i="1"/>
  <c r="Q169" i="1" l="1"/>
  <c r="S169" i="1" s="1"/>
  <c r="J169" i="1" s="1"/>
  <c r="R170" i="1" l="1"/>
  <c r="K169" i="1"/>
  <c r="M169" i="1"/>
  <c r="D169" i="1" s="1"/>
  <c r="F169" i="1" l="1"/>
  <c r="G169" i="1"/>
  <c r="H169" i="1"/>
  <c r="I169" i="1"/>
  <c r="L169" i="1" s="1"/>
  <c r="N169" i="1"/>
  <c r="E169" i="1" s="1"/>
  <c r="Q170" i="1" l="1"/>
  <c r="S170" i="1" s="1"/>
  <c r="J170" i="1" s="1"/>
  <c r="K170" i="1" s="1"/>
  <c r="M170" i="1" l="1"/>
  <c r="D170" i="1" s="1"/>
  <c r="G170" i="1" s="1"/>
  <c r="R171" i="1"/>
  <c r="F170" i="1"/>
  <c r="H170" i="1"/>
  <c r="I170" i="1"/>
  <c r="L170" i="1" s="1"/>
  <c r="N170" i="1"/>
  <c r="E170" i="1" s="1"/>
  <c r="Q171" i="1"/>
  <c r="S171" i="1" s="1"/>
  <c r="J171" i="1" s="1"/>
  <c r="M171" i="1" l="1"/>
  <c r="D171" i="1" s="1"/>
  <c r="K171" i="1"/>
  <c r="R172" i="1"/>
  <c r="N171" i="1" l="1"/>
  <c r="E171" i="1" s="1"/>
  <c r="I171" i="1"/>
  <c r="L171" i="1" s="1"/>
  <c r="F171" i="1"/>
  <c r="G171" i="1"/>
  <c r="H171" i="1"/>
  <c r="Q172" i="1" l="1"/>
  <c r="S172" i="1" s="1"/>
  <c r="J172" i="1" s="1"/>
  <c r="M172" i="1" l="1"/>
  <c r="D172" i="1" s="1"/>
  <c r="R173" i="1"/>
  <c r="K172" i="1"/>
  <c r="N172" i="1" l="1"/>
  <c r="E172" i="1" s="1"/>
  <c r="I172" i="1"/>
  <c r="L172" i="1" s="1"/>
  <c r="F172" i="1"/>
  <c r="G172" i="1"/>
  <c r="H172" i="1"/>
  <c r="Q173" i="1" l="1"/>
  <c r="S173" i="1" s="1"/>
  <c r="J173" i="1" s="1"/>
  <c r="M173" i="1" l="1"/>
  <c r="D173" i="1" s="1"/>
  <c r="K173" i="1"/>
  <c r="R174" i="1"/>
  <c r="I173" i="1" l="1"/>
  <c r="L173" i="1" s="1"/>
  <c r="N173" i="1"/>
  <c r="E173" i="1" s="1"/>
  <c r="F173" i="1"/>
  <c r="H173" i="1"/>
  <c r="G173" i="1"/>
  <c r="Q174" i="1" l="1"/>
  <c r="S174" i="1" s="1"/>
  <c r="J174" i="1" s="1"/>
  <c r="K174" i="1" l="1"/>
  <c r="R175" i="1"/>
  <c r="M174" i="1"/>
  <c r="D174" i="1" s="1"/>
  <c r="F174" i="1" l="1"/>
  <c r="H174" i="1"/>
  <c r="G174" i="1"/>
  <c r="N174" i="1"/>
  <c r="E174" i="1" s="1"/>
  <c r="I174" i="1"/>
  <c r="L174" i="1" s="1"/>
  <c r="Q175" i="1" l="1"/>
  <c r="S175" i="1" s="1"/>
  <c r="J175" i="1" s="1"/>
  <c r="R176" i="1" l="1"/>
  <c r="K175" i="1"/>
  <c r="M175" i="1"/>
  <c r="D175" i="1" s="1"/>
  <c r="I175" i="1" l="1"/>
  <c r="L175" i="1" s="1"/>
  <c r="N175" i="1"/>
  <c r="E175" i="1" s="1"/>
  <c r="F175" i="1"/>
  <c r="H175" i="1"/>
  <c r="G175" i="1"/>
  <c r="Q176" i="1" l="1"/>
  <c r="S176" i="1" s="1"/>
  <c r="J176" i="1" s="1"/>
  <c r="K176" i="1" s="1"/>
  <c r="R177" i="1" l="1"/>
  <c r="M176" i="1"/>
  <c r="D176" i="1" s="1"/>
  <c r="H176" i="1" s="1"/>
  <c r="N176" i="1"/>
  <c r="E176" i="1" s="1"/>
  <c r="I176" i="1"/>
  <c r="L176" i="1" s="1"/>
  <c r="G176" i="1" l="1"/>
  <c r="F176" i="1"/>
  <c r="Q177" i="1"/>
  <c r="S177" i="1" s="1"/>
  <c r="J177" i="1" s="1"/>
  <c r="K177" i="1" l="1"/>
  <c r="R178" i="1"/>
  <c r="M177" i="1"/>
  <c r="D177" i="1" s="1"/>
  <c r="F177" i="1" l="1"/>
  <c r="G177" i="1"/>
  <c r="H177" i="1"/>
  <c r="N177" i="1"/>
  <c r="E177" i="1" s="1"/>
  <c r="I177" i="1"/>
  <c r="L177" i="1" s="1"/>
  <c r="Q178" i="1" l="1"/>
  <c r="S178" i="1" s="1"/>
  <c r="J178" i="1" s="1"/>
  <c r="K178" i="1" l="1"/>
  <c r="R179" i="1"/>
  <c r="M178" i="1"/>
  <c r="D178" i="1" s="1"/>
  <c r="G178" i="1" l="1"/>
  <c r="H178" i="1"/>
  <c r="F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F179" i="1"/>
  <c r="G179" i="1"/>
  <c r="H179" i="1"/>
  <c r="Q180" i="1" l="1"/>
  <c r="S180" i="1" s="1"/>
  <c r="J180" i="1" s="1"/>
  <c r="R181" i="1" s="1"/>
  <c r="M180" i="1" l="1"/>
  <c r="D180" i="1" s="1"/>
  <c r="K180" i="1"/>
  <c r="N180" i="1" s="1"/>
  <c r="E180" i="1" s="1"/>
  <c r="F180" i="1"/>
  <c r="G180" i="1"/>
  <c r="H180" i="1"/>
  <c r="I180" i="1" l="1"/>
  <c r="L180" i="1" s="1"/>
  <c r="Q181" i="1" l="1"/>
  <c r="S181" i="1" s="1"/>
  <c r="J181" i="1" s="1"/>
  <c r="R182" i="1" s="1"/>
  <c r="M181" i="1" l="1"/>
  <c r="D181" i="1" s="1"/>
  <c r="K181" i="1"/>
  <c r="G181" i="1"/>
  <c r="N181" i="1" l="1"/>
  <c r="E181" i="1" s="1"/>
  <c r="I181" i="1"/>
  <c r="F181" i="1"/>
  <c r="H181" i="1"/>
  <c r="L181" i="1" l="1"/>
  <c r="Q182" i="1"/>
  <c r="S182" i="1" s="1"/>
  <c r="J182" i="1" s="1"/>
  <c r="M182" i="1" l="1"/>
  <c r="D182" i="1" s="1"/>
  <c r="R183" i="1"/>
  <c r="K182" i="1"/>
  <c r="I182" i="1" l="1"/>
  <c r="L182" i="1" s="1"/>
  <c r="N182" i="1"/>
  <c r="E182" i="1" s="1"/>
  <c r="F182" i="1"/>
  <c r="G182" i="1"/>
  <c r="H182" i="1"/>
  <c r="Q183" i="1" l="1"/>
  <c r="S183" i="1" s="1"/>
  <c r="J183" i="1" s="1"/>
  <c r="R184" i="1" l="1"/>
  <c r="K183" i="1"/>
  <c r="M183" i="1"/>
  <c r="D183" i="1" s="1"/>
  <c r="G183" i="1" l="1"/>
  <c r="F183" i="1"/>
  <c r="H183" i="1"/>
  <c r="I183" i="1"/>
  <c r="L183" i="1" s="1"/>
  <c r="N183" i="1"/>
  <c r="E183" i="1" s="1"/>
  <c r="Q184" i="1" l="1"/>
  <c r="S184" i="1" s="1"/>
  <c r="J184" i="1" s="1"/>
  <c r="K184" i="1" l="1"/>
  <c r="R185" i="1"/>
  <c r="M184" i="1"/>
  <c r="D184" i="1" s="1"/>
  <c r="F184" i="1" l="1"/>
  <c r="G184" i="1"/>
  <c r="H184" i="1"/>
  <c r="I184" i="1"/>
  <c r="L184" i="1" s="1"/>
  <c r="N184" i="1"/>
  <c r="E184" i="1" s="1"/>
  <c r="Q185" i="1" l="1"/>
  <c r="S185" i="1" s="1"/>
  <c r="J185" i="1" s="1"/>
  <c r="R186" i="1" l="1"/>
  <c r="K185" i="1"/>
  <c r="M185" i="1"/>
  <c r="D185" i="1" s="1"/>
  <c r="I185" i="1" l="1"/>
  <c r="L185" i="1" s="1"/>
  <c r="N185" i="1"/>
  <c r="E185" i="1" s="1"/>
  <c r="Q186" i="1"/>
  <c r="S186" i="1" s="1"/>
  <c r="J186" i="1" s="1"/>
  <c r="H185" i="1"/>
  <c r="F185" i="1"/>
  <c r="G185" i="1"/>
  <c r="M186" i="1" l="1"/>
  <c r="D186" i="1" s="1"/>
  <c r="K186" i="1"/>
  <c r="R187" i="1"/>
  <c r="N186" i="1" l="1"/>
  <c r="E186" i="1" s="1"/>
  <c r="I186" i="1"/>
  <c r="L186" i="1" s="1"/>
  <c r="Q187" i="1"/>
  <c r="S187" i="1" s="1"/>
  <c r="J187" i="1" s="1"/>
  <c r="H186" i="1"/>
  <c r="F186" i="1"/>
  <c r="G186" i="1"/>
  <c r="R188" i="1" l="1"/>
  <c r="K187" i="1"/>
  <c r="M187" i="1"/>
  <c r="D187" i="1" s="1"/>
  <c r="I187" i="1" l="1"/>
  <c r="L187" i="1" s="1"/>
  <c r="N187" i="1"/>
  <c r="E187" i="1" s="1"/>
  <c r="G187" i="1"/>
  <c r="H187" i="1"/>
  <c r="F187" i="1"/>
  <c r="Q188" i="1" l="1"/>
  <c r="S188" i="1" s="1"/>
  <c r="J188" i="1" s="1"/>
  <c r="K188" i="1" l="1"/>
  <c r="R189" i="1"/>
  <c r="M188" i="1"/>
  <c r="D188" i="1" s="1"/>
  <c r="Q189" i="1" l="1"/>
  <c r="S189" i="1" s="1"/>
  <c r="J189" i="1" s="1"/>
  <c r="M189" i="1" s="1"/>
  <c r="D189" i="1" s="1"/>
  <c r="N188" i="1"/>
  <c r="E188" i="1" s="1"/>
  <c r="I188" i="1"/>
  <c r="L188" i="1" s="1"/>
  <c r="G188" i="1"/>
  <c r="F188" i="1"/>
  <c r="H188" i="1"/>
  <c r="R190" i="1" l="1"/>
  <c r="K189" i="1"/>
  <c r="N189" i="1"/>
  <c r="E189" i="1" s="1"/>
  <c r="I189" i="1"/>
  <c r="L189" i="1" s="1"/>
  <c r="G189" i="1"/>
  <c r="F189" i="1"/>
  <c r="H189" i="1"/>
  <c r="Q190" i="1" l="1"/>
  <c r="S190" i="1" s="1"/>
  <c r="J190" i="1" s="1"/>
  <c r="R191" i="1" s="1"/>
  <c r="K190" i="1" l="1"/>
  <c r="N190" i="1" s="1"/>
  <c r="E190" i="1" s="1"/>
  <c r="M190" i="1"/>
  <c r="D190" i="1" s="1"/>
  <c r="G190" i="1" s="1"/>
  <c r="H190" i="1"/>
  <c r="I190" i="1"/>
  <c r="L190" i="1" s="1"/>
  <c r="F190" i="1" l="1"/>
  <c r="Q191" i="1"/>
  <c r="S191" i="1" s="1"/>
  <c r="J191" i="1" s="1"/>
  <c r="R192" i="1" s="1"/>
  <c r="M191" i="1" l="1"/>
  <c r="D191" i="1" s="1"/>
  <c r="F191" i="1" s="1"/>
  <c r="K191" i="1"/>
  <c r="N191" i="1" s="1"/>
  <c r="E191" i="1" s="1"/>
  <c r="I191" i="1" l="1"/>
  <c r="L191" i="1" s="1"/>
  <c r="G191" i="1"/>
  <c r="H191" i="1"/>
  <c r="Q192" i="1" l="1"/>
  <c r="S192" i="1" s="1"/>
  <c r="J192" i="1" s="1"/>
  <c r="R193" i="1" s="1"/>
  <c r="K192" i="1" l="1"/>
  <c r="M192" i="1"/>
  <c r="D192" i="1" s="1"/>
  <c r="F192" i="1" s="1"/>
  <c r="N192" i="1"/>
  <c r="E192" i="1" s="1"/>
  <c r="I192" i="1"/>
  <c r="L192" i="1" s="1"/>
  <c r="G192" i="1"/>
  <c r="H192" i="1"/>
  <c r="Q193" i="1" l="1"/>
  <c r="S193" i="1" s="1"/>
  <c r="J193" i="1" s="1"/>
  <c r="K193" i="1" l="1"/>
  <c r="R194" i="1"/>
  <c r="M193" i="1"/>
  <c r="D193" i="1" s="1"/>
  <c r="F193" i="1" l="1"/>
  <c r="H193" i="1"/>
  <c r="G193" i="1"/>
  <c r="N193" i="1"/>
  <c r="E193" i="1" s="1"/>
  <c r="I193" i="1"/>
  <c r="L193" i="1" s="1"/>
  <c r="Q194" i="1" l="1"/>
  <c r="S194" i="1" s="1"/>
  <c r="J194" i="1" s="1"/>
  <c r="M194" i="1" l="1"/>
  <c r="D194" i="1" s="1"/>
  <c r="R195" i="1"/>
  <c r="K194" i="1"/>
  <c r="H194" i="1" l="1"/>
  <c r="G194" i="1"/>
  <c r="F194" i="1"/>
  <c r="N194" i="1"/>
  <c r="E194" i="1" s="1"/>
  <c r="I194" i="1"/>
  <c r="L194" i="1" s="1"/>
  <c r="Q195" i="1" l="1"/>
  <c r="S195" i="1" s="1"/>
  <c r="J195" i="1" s="1"/>
  <c r="K195" i="1" s="1"/>
  <c r="M195" i="1" l="1"/>
  <c r="D195" i="1" s="1"/>
  <c r="F195" i="1" s="1"/>
  <c r="R196" i="1"/>
  <c r="I195" i="1"/>
  <c r="L195" i="1" s="1"/>
  <c r="N195" i="1"/>
  <c r="E195" i="1" s="1"/>
  <c r="G195" i="1"/>
  <c r="H195" i="1"/>
  <c r="Q196" i="1" l="1"/>
  <c r="S196" i="1" s="1"/>
  <c r="J196" i="1" s="1"/>
  <c r="R197" i="1" s="1"/>
  <c r="K196" i="1" l="1"/>
  <c r="N196" i="1" s="1"/>
  <c r="E196" i="1" s="1"/>
  <c r="M196" i="1"/>
  <c r="D196" i="1" s="1"/>
  <c r="G196" i="1" s="1"/>
  <c r="H196" i="1" l="1"/>
  <c r="F196" i="1"/>
  <c r="I196" i="1"/>
  <c r="L196" i="1" l="1"/>
  <c r="Q197" i="1"/>
  <c r="S197" i="1" s="1"/>
  <c r="J197" i="1" s="1"/>
  <c r="K197" i="1" l="1"/>
  <c r="M197" i="1"/>
  <c r="D197" i="1" s="1"/>
  <c r="R198" i="1"/>
  <c r="H197" i="1" l="1"/>
  <c r="G197" i="1"/>
  <c r="F197" i="1"/>
  <c r="N197" i="1"/>
  <c r="E197" i="1" s="1"/>
  <c r="I197" i="1"/>
  <c r="L197" i="1" s="1"/>
  <c r="Q198" i="1" l="1"/>
  <c r="S198" i="1" s="1"/>
  <c r="J198" i="1" s="1"/>
  <c r="M198" i="1" s="1"/>
  <c r="D198" i="1" s="1"/>
  <c r="F198" i="1" s="1"/>
  <c r="G198" i="1" l="1"/>
  <c r="H198" i="1"/>
  <c r="R199" i="1"/>
  <c r="K198" i="1"/>
  <c r="I198" i="1" s="1"/>
  <c r="L198" i="1" s="1"/>
  <c r="Q199" i="1" l="1"/>
  <c r="S199" i="1" s="1"/>
  <c r="J199" i="1" s="1"/>
  <c r="R200" i="1" s="1"/>
  <c r="N198" i="1"/>
  <c r="E198" i="1" s="1"/>
  <c r="M199" i="1" l="1"/>
  <c r="D199" i="1" s="1"/>
  <c r="K199" i="1"/>
  <c r="I199" i="1" s="1"/>
  <c r="F199" i="1"/>
  <c r="G199" i="1"/>
  <c r="H199" i="1"/>
  <c r="N199" i="1" l="1"/>
  <c r="E199" i="1" s="1"/>
  <c r="L199" i="1"/>
  <c r="Q200" i="1"/>
  <c r="S200" i="1" s="1"/>
  <c r="J200" i="1" s="1"/>
  <c r="M200" i="1" l="1"/>
  <c r="D200" i="1" s="1"/>
  <c r="R201" i="1"/>
  <c r="K200" i="1"/>
  <c r="N200" i="1" l="1"/>
  <c r="E200" i="1" s="1"/>
  <c r="I200" i="1"/>
  <c r="F200" i="1"/>
  <c r="G200" i="1"/>
  <c r="H200" i="1"/>
  <c r="L200" i="1" l="1"/>
  <c r="Q201" i="1"/>
  <c r="S201" i="1" s="1"/>
  <c r="J201" i="1" s="1"/>
  <c r="M201" i="1" l="1"/>
  <c r="D201" i="1" s="1"/>
  <c r="R202" i="1"/>
  <c r="K201" i="1"/>
  <c r="N201" i="1" l="1"/>
  <c r="E201" i="1" s="1"/>
  <c r="I201" i="1"/>
  <c r="F201" i="1"/>
  <c r="G201" i="1"/>
  <c r="H201" i="1"/>
  <c r="L201" i="1" l="1"/>
  <c r="Q202" i="1"/>
  <c r="S202" i="1" s="1"/>
  <c r="J202" i="1" s="1"/>
  <c r="R203" i="1" l="1"/>
  <c r="K202" i="1"/>
  <c r="M202" i="1"/>
  <c r="D202" i="1" s="1"/>
  <c r="G202" i="1" l="1"/>
  <c r="F202" i="1"/>
  <c r="H202" i="1"/>
  <c r="I202" i="1"/>
  <c r="N202" i="1"/>
  <c r="E202" i="1" s="1"/>
  <c r="L202" i="1" l="1"/>
  <c r="Q203" i="1"/>
  <c r="S203" i="1" s="1"/>
  <c r="J203" i="1" s="1"/>
  <c r="K203" i="1" l="1"/>
  <c r="M203" i="1"/>
  <c r="D203" i="1" s="1"/>
  <c r="R204" i="1"/>
  <c r="H203" i="1" l="1"/>
  <c r="F203" i="1"/>
  <c r="G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l="1"/>
  <c r="G204" i="1"/>
  <c r="H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<sst xmlns="http://schemas.openxmlformats.org/spreadsheetml/2006/main" count="44" uniqueCount="40">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</sst>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5625</c:v>
                </c:pt>
                <c:pt idx="35" formatCode="0">
                  <c:v>5944</c:v>
                </c:pt>
                <c:pt idx="36" formatCode="0">
                  <c:v>6151</c:v>
                </c:pt>
                <c:pt idx="37" formatCode="0">
                  <c:v>6331</c:v>
                </c:pt>
                <c:pt idx="38" formatCode="0">
                  <c:v>6538</c:v>
                </c:pt>
                <c:pt idx="39" formatCode="0">
                  <c:v>6758</c:v>
                </c:pt>
                <c:pt idx="40" formatCode="0">
                  <c:v>6946</c:v>
                </c:pt>
                <c:pt idx="41" formatCode="0">
                  <c:v>6992</c:v>
                </c:pt>
                <c:pt idx="42" formatCode="0">
                  <c:v>7021</c:v>
                </c:pt>
                <c:pt idx="43" formatCode="0">
                  <c:v>7034</c:v>
                </c:pt>
                <c:pt idx="44" formatCode="0">
                  <c:v>7034</c:v>
                </c:pt>
                <c:pt idx="45" formatCode="0">
                  <c:v>7034</c:v>
                </c:pt>
                <c:pt idx="46" formatCode="0">
                  <c:v>7034</c:v>
                </c:pt>
                <c:pt idx="47" formatCode="0">
                  <c:v>7034</c:v>
                </c:pt>
                <c:pt idx="48" formatCode="0">
                  <c:v>7034</c:v>
                </c:pt>
                <c:pt idx="49">
                  <c:v>7034</c:v>
                </c:pt>
                <c:pt idx="50">
                  <c:v>7034</c:v>
                </c:pt>
                <c:pt idx="51">
                  <c:v>7034</c:v>
                </c:pt>
                <c:pt idx="52">
                  <c:v>7034</c:v>
                </c:pt>
                <c:pt idx="53">
                  <c:v>7034</c:v>
                </c:pt>
                <c:pt idx="54">
                  <c:v>7034</c:v>
                </c:pt>
                <c:pt idx="55">
                  <c:v>7034</c:v>
                </c:pt>
                <c:pt idx="56">
                  <c:v>7034</c:v>
                </c:pt>
                <c:pt idx="57">
                  <c:v>7034</c:v>
                </c:pt>
                <c:pt idx="58">
                  <c:v>7034</c:v>
                </c:pt>
                <c:pt idx="59">
                  <c:v>7034</c:v>
                </c:pt>
                <c:pt idx="60">
                  <c:v>7034</c:v>
                </c:pt>
                <c:pt idx="61">
                  <c:v>7034</c:v>
                </c:pt>
                <c:pt idx="62">
                  <c:v>7034</c:v>
                </c:pt>
                <c:pt idx="63">
                  <c:v>7034</c:v>
                </c:pt>
                <c:pt idx="64">
                  <c:v>7034</c:v>
                </c:pt>
                <c:pt idx="65">
                  <c:v>7034</c:v>
                </c:pt>
                <c:pt idx="66">
                  <c:v>7034</c:v>
                </c:pt>
                <c:pt idx="67">
                  <c:v>7034</c:v>
                </c:pt>
                <c:pt idx="68">
                  <c:v>7034</c:v>
                </c:pt>
                <c:pt idx="69">
                  <c:v>7034</c:v>
                </c:pt>
                <c:pt idx="70">
                  <c:v>7034</c:v>
                </c:pt>
                <c:pt idx="71">
                  <c:v>7034</c:v>
                </c:pt>
                <c:pt idx="72">
                  <c:v>7034</c:v>
                </c:pt>
                <c:pt idx="73">
                  <c:v>7034</c:v>
                </c:pt>
                <c:pt idx="74">
                  <c:v>7034</c:v>
                </c:pt>
                <c:pt idx="75">
                  <c:v>7034</c:v>
                </c:pt>
                <c:pt idx="76">
                  <c:v>7034</c:v>
                </c:pt>
                <c:pt idx="77">
                  <c:v>7034</c:v>
                </c:pt>
                <c:pt idx="78">
                  <c:v>7034</c:v>
                </c:pt>
                <c:pt idx="79">
                  <c:v>7034</c:v>
                </c:pt>
                <c:pt idx="80">
                  <c:v>7034</c:v>
                </c:pt>
                <c:pt idx="81">
                  <c:v>7034</c:v>
                </c:pt>
                <c:pt idx="82">
                  <c:v>7034</c:v>
                </c:pt>
                <c:pt idx="83">
                  <c:v>7034</c:v>
                </c:pt>
                <c:pt idx="84">
                  <c:v>7034</c:v>
                </c:pt>
                <c:pt idx="85">
                  <c:v>7034</c:v>
                </c:pt>
                <c:pt idx="86">
                  <c:v>7034</c:v>
                </c:pt>
                <c:pt idx="87">
                  <c:v>7034</c:v>
                </c:pt>
                <c:pt idx="88">
                  <c:v>7034</c:v>
                </c:pt>
                <c:pt idx="89">
                  <c:v>7034</c:v>
                </c:pt>
                <c:pt idx="90">
                  <c:v>7034</c:v>
                </c:pt>
                <c:pt idx="91">
                  <c:v>7034</c:v>
                </c:pt>
                <c:pt idx="92">
                  <c:v>7034</c:v>
                </c:pt>
                <c:pt idx="93">
                  <c:v>7034</c:v>
                </c:pt>
                <c:pt idx="94">
                  <c:v>7034</c:v>
                </c:pt>
                <c:pt idx="95">
                  <c:v>7034</c:v>
                </c:pt>
                <c:pt idx="96">
                  <c:v>7034</c:v>
                </c:pt>
                <c:pt idx="97">
                  <c:v>7034</c:v>
                </c:pt>
                <c:pt idx="98">
                  <c:v>7034</c:v>
                </c:pt>
                <c:pt idx="99">
                  <c:v>7034</c:v>
                </c:pt>
                <c:pt idx="100">
                  <c:v>7034</c:v>
                </c:pt>
                <c:pt idx="101">
                  <c:v>7034</c:v>
                </c:pt>
                <c:pt idx="102">
                  <c:v>7034</c:v>
                </c:pt>
                <c:pt idx="103">
                  <c:v>7034</c:v>
                </c:pt>
                <c:pt idx="104">
                  <c:v>7034</c:v>
                </c:pt>
                <c:pt idx="105">
                  <c:v>7034</c:v>
                </c:pt>
                <c:pt idx="106">
                  <c:v>7034</c:v>
                </c:pt>
                <c:pt idx="107">
                  <c:v>7034</c:v>
                </c:pt>
                <c:pt idx="108">
                  <c:v>7034</c:v>
                </c:pt>
                <c:pt idx="109">
                  <c:v>7034</c:v>
                </c:pt>
                <c:pt idx="110">
                  <c:v>7034</c:v>
                </c:pt>
                <c:pt idx="111">
                  <c:v>7034</c:v>
                </c:pt>
                <c:pt idx="112">
                  <c:v>7034</c:v>
                </c:pt>
                <c:pt idx="113">
                  <c:v>7034</c:v>
                </c:pt>
                <c:pt idx="114">
                  <c:v>7034</c:v>
                </c:pt>
                <c:pt idx="115">
                  <c:v>7034</c:v>
                </c:pt>
                <c:pt idx="116">
                  <c:v>7034</c:v>
                </c:pt>
                <c:pt idx="117">
                  <c:v>7034</c:v>
                </c:pt>
                <c:pt idx="118">
                  <c:v>7034</c:v>
                </c:pt>
                <c:pt idx="119">
                  <c:v>7034</c:v>
                </c:pt>
                <c:pt idx="120">
                  <c:v>7034</c:v>
                </c:pt>
                <c:pt idx="121">
                  <c:v>7034</c:v>
                </c:pt>
                <c:pt idx="122">
                  <c:v>7034</c:v>
                </c:pt>
                <c:pt idx="123">
                  <c:v>7034</c:v>
                </c:pt>
                <c:pt idx="124">
                  <c:v>7034</c:v>
                </c:pt>
                <c:pt idx="125">
                  <c:v>7034</c:v>
                </c:pt>
                <c:pt idx="126">
                  <c:v>7034</c:v>
                </c:pt>
                <c:pt idx="127">
                  <c:v>7034</c:v>
                </c:pt>
                <c:pt idx="128">
                  <c:v>7034</c:v>
                </c:pt>
                <c:pt idx="129">
                  <c:v>7034</c:v>
                </c:pt>
                <c:pt idx="130">
                  <c:v>7034</c:v>
                </c:pt>
                <c:pt idx="131">
                  <c:v>7034</c:v>
                </c:pt>
                <c:pt idx="132">
                  <c:v>7034</c:v>
                </c:pt>
                <c:pt idx="133">
                  <c:v>7034</c:v>
                </c:pt>
                <c:pt idx="134">
                  <c:v>7034</c:v>
                </c:pt>
                <c:pt idx="135">
                  <c:v>7034</c:v>
                </c:pt>
                <c:pt idx="136">
                  <c:v>7034</c:v>
                </c:pt>
                <c:pt idx="137">
                  <c:v>7034</c:v>
                </c:pt>
                <c:pt idx="138">
                  <c:v>7034</c:v>
                </c:pt>
                <c:pt idx="139">
                  <c:v>7034</c:v>
                </c:pt>
                <c:pt idx="140">
                  <c:v>7034</c:v>
                </c:pt>
                <c:pt idx="141">
                  <c:v>7034</c:v>
                </c:pt>
                <c:pt idx="142">
                  <c:v>7034</c:v>
                </c:pt>
                <c:pt idx="143">
                  <c:v>7034</c:v>
                </c:pt>
                <c:pt idx="144">
                  <c:v>7034</c:v>
                </c:pt>
                <c:pt idx="145">
                  <c:v>7034</c:v>
                </c:pt>
                <c:pt idx="146">
                  <c:v>7034</c:v>
                </c:pt>
                <c:pt idx="147">
                  <c:v>7034</c:v>
                </c:pt>
                <c:pt idx="148">
                  <c:v>7034</c:v>
                </c:pt>
                <c:pt idx="149">
                  <c:v>7034</c:v>
                </c:pt>
                <c:pt idx="150">
                  <c:v>7034</c:v>
                </c:pt>
                <c:pt idx="151">
                  <c:v>7034</c:v>
                </c:pt>
                <c:pt idx="152">
                  <c:v>7034</c:v>
                </c:pt>
                <c:pt idx="153">
                  <c:v>7034</c:v>
                </c:pt>
                <c:pt idx="154">
                  <c:v>7034</c:v>
                </c:pt>
                <c:pt idx="155">
                  <c:v>7034</c:v>
                </c:pt>
                <c:pt idx="156">
                  <c:v>7034</c:v>
                </c:pt>
                <c:pt idx="157">
                  <c:v>7034</c:v>
                </c:pt>
                <c:pt idx="158">
                  <c:v>7034</c:v>
                </c:pt>
                <c:pt idx="159">
                  <c:v>7034</c:v>
                </c:pt>
                <c:pt idx="160">
                  <c:v>7034</c:v>
                </c:pt>
                <c:pt idx="161">
                  <c:v>7034</c:v>
                </c:pt>
                <c:pt idx="162">
                  <c:v>7034</c:v>
                </c:pt>
                <c:pt idx="163">
                  <c:v>7034</c:v>
                </c:pt>
                <c:pt idx="164">
                  <c:v>7034</c:v>
                </c:pt>
                <c:pt idx="165">
                  <c:v>7034</c:v>
                </c:pt>
                <c:pt idx="166">
                  <c:v>7034</c:v>
                </c:pt>
                <c:pt idx="167">
                  <c:v>7034</c:v>
                </c:pt>
                <c:pt idx="168">
                  <c:v>7034</c:v>
                </c:pt>
                <c:pt idx="169">
                  <c:v>7034</c:v>
                </c:pt>
                <c:pt idx="170">
                  <c:v>7034</c:v>
                </c:pt>
                <c:pt idx="171">
                  <c:v>7034</c:v>
                </c:pt>
                <c:pt idx="172">
                  <c:v>7034</c:v>
                </c:pt>
                <c:pt idx="173">
                  <c:v>7034</c:v>
                </c:pt>
                <c:pt idx="174">
                  <c:v>7034</c:v>
                </c:pt>
                <c:pt idx="175">
                  <c:v>7034</c:v>
                </c:pt>
                <c:pt idx="176">
                  <c:v>7034</c:v>
                </c:pt>
                <c:pt idx="177">
                  <c:v>7034</c:v>
                </c:pt>
                <c:pt idx="178">
                  <c:v>7034</c:v>
                </c:pt>
                <c:pt idx="179">
                  <c:v>7034</c:v>
                </c:pt>
                <c:pt idx="180">
                  <c:v>7034</c:v>
                </c:pt>
                <c:pt idx="181">
                  <c:v>7034</c:v>
                </c:pt>
                <c:pt idx="182">
                  <c:v>7034</c:v>
                </c:pt>
                <c:pt idx="183">
                  <c:v>7034</c:v>
                </c:pt>
                <c:pt idx="184">
                  <c:v>7034</c:v>
                </c:pt>
                <c:pt idx="185">
                  <c:v>7034</c:v>
                </c:pt>
                <c:pt idx="186">
                  <c:v>7034</c:v>
                </c:pt>
                <c:pt idx="187">
                  <c:v>7034</c:v>
                </c:pt>
                <c:pt idx="188">
                  <c:v>7034</c:v>
                </c:pt>
                <c:pt idx="189">
                  <c:v>7034</c:v>
                </c:pt>
                <c:pt idx="190">
                  <c:v>7034</c:v>
                </c:pt>
                <c:pt idx="191">
                  <c:v>7034</c:v>
                </c:pt>
                <c:pt idx="192">
                  <c:v>7034</c:v>
                </c:pt>
                <c:pt idx="193">
                  <c:v>7034</c:v>
                </c:pt>
                <c:pt idx="194">
                  <c:v>7034</c:v>
                </c:pt>
                <c:pt idx="195">
                  <c:v>7034</c:v>
                </c:pt>
                <c:pt idx="196">
                  <c:v>7034</c:v>
                </c:pt>
                <c:pt idx="197">
                  <c:v>7034</c:v>
                </c:pt>
                <c:pt idx="198">
                  <c:v>7034</c:v>
                </c:pt>
                <c:pt idx="199">
                  <c:v>7034</c:v>
                </c:pt>
                <c:pt idx="200">
                  <c:v>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4926</c:v>
                </c:pt>
                <c:pt idx="35" formatCode="0">
                  <c:v>5175</c:v>
                </c:pt>
                <c:pt idx="36" formatCode="0">
                  <c:v>5342</c:v>
                </c:pt>
                <c:pt idx="37" formatCode="0">
                  <c:v>5435</c:v>
                </c:pt>
                <c:pt idx="38" formatCode="0">
                  <c:v>5460</c:v>
                </c:pt>
                <c:pt idx="39" formatCode="0">
                  <c:v>5551</c:v>
                </c:pt>
                <c:pt idx="40" formatCode="0">
                  <c:v>5631</c:v>
                </c:pt>
                <c:pt idx="41" formatCode="0">
                  <c:v>5677</c:v>
                </c:pt>
                <c:pt idx="42" formatCode="0">
                  <c:v>5706</c:v>
                </c:pt>
                <c:pt idx="43" formatCode="0">
                  <c:v>5719</c:v>
                </c:pt>
                <c:pt idx="44" formatCode="0">
                  <c:v>5715</c:v>
                </c:pt>
                <c:pt idx="45" formatCode="0">
                  <c:v>5693</c:v>
                </c:pt>
                <c:pt idx="46" formatCode="0">
                  <c:v>5654</c:v>
                </c:pt>
                <c:pt idx="47" formatCode="0">
                  <c:v>5596</c:v>
                </c:pt>
                <c:pt idx="48" formatCode="0">
                  <c:v>5519</c:v>
                </c:pt>
                <c:pt idx="49">
                  <c:v>5422</c:v>
                </c:pt>
                <c:pt idx="50">
                  <c:v>5305</c:v>
                </c:pt>
                <c:pt idx="51">
                  <c:v>5167</c:v>
                </c:pt>
                <c:pt idx="52">
                  <c:v>5008</c:v>
                </c:pt>
                <c:pt idx="53">
                  <c:v>4827</c:v>
                </c:pt>
                <c:pt idx="54">
                  <c:v>4624</c:v>
                </c:pt>
                <c:pt idx="55">
                  <c:v>4399</c:v>
                </c:pt>
                <c:pt idx="56">
                  <c:v>4153</c:v>
                </c:pt>
                <c:pt idx="57">
                  <c:v>3886</c:v>
                </c:pt>
                <c:pt idx="58">
                  <c:v>3600</c:v>
                </c:pt>
                <c:pt idx="59">
                  <c:v>3298</c:v>
                </c:pt>
                <c:pt idx="60">
                  <c:v>2983</c:v>
                </c:pt>
                <c:pt idx="61">
                  <c:v>2659</c:v>
                </c:pt>
                <c:pt idx="62">
                  <c:v>2331</c:v>
                </c:pt>
                <c:pt idx="63">
                  <c:v>2005</c:v>
                </c:pt>
                <c:pt idx="64">
                  <c:v>1688</c:v>
                </c:pt>
                <c:pt idx="65">
                  <c:v>1387</c:v>
                </c:pt>
                <c:pt idx="66">
                  <c:v>1109</c:v>
                </c:pt>
                <c:pt idx="67">
                  <c:v>860</c:v>
                </c:pt>
                <c:pt idx="68">
                  <c:v>645</c:v>
                </c:pt>
                <c:pt idx="69">
                  <c:v>466</c:v>
                </c:pt>
                <c:pt idx="70">
                  <c:v>323</c:v>
                </c:pt>
                <c:pt idx="71">
                  <c:v>214</c:v>
                </c:pt>
                <c:pt idx="72">
                  <c:v>135</c:v>
                </c:pt>
                <c:pt idx="73">
                  <c:v>81</c:v>
                </c:pt>
                <c:pt idx="74">
                  <c:v>46</c:v>
                </c:pt>
                <c:pt idx="75">
                  <c:v>24</c:v>
                </c:pt>
                <c:pt idx="76">
                  <c:v>12</c:v>
                </c:pt>
                <c:pt idx="77">
                  <c:v>5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127</c:v>
                </c:pt>
                <c:pt idx="1">
                  <c:v>153</c:v>
                </c:pt>
                <c:pt idx="2">
                  <c:v>215</c:v>
                </c:pt>
                <c:pt idx="3">
                  <c:v>271</c:v>
                </c:pt>
                <c:pt idx="4">
                  <c:v>323</c:v>
                </c:pt>
                <c:pt idx="5">
                  <c:v>378</c:v>
                </c:pt>
                <c:pt idx="6">
                  <c:v>502</c:v>
                </c:pt>
                <c:pt idx="7">
                  <c:v>640</c:v>
                </c:pt>
                <c:pt idx="8">
                  <c:v>810</c:v>
                </c:pt>
                <c:pt idx="9">
                  <c:v>991</c:v>
                </c:pt>
                <c:pt idx="10" formatCode="0">
                  <c:v>1302</c:v>
                </c:pt>
                <c:pt idx="11">
                  <c:v>1522</c:v>
                </c:pt>
                <c:pt idx="12">
                  <c:v>1761</c:v>
                </c:pt>
                <c:pt idx="13">
                  <c:v>2008</c:v>
                </c:pt>
                <c:pt idx="14">
                  <c:v>2404</c:v>
                </c:pt>
                <c:pt idx="15">
                  <c:v>2831</c:v>
                </c:pt>
                <c:pt idx="16">
                  <c:v>3132</c:v>
                </c:pt>
                <c:pt idx="17">
                  <c:v>3679</c:v>
                </c:pt>
                <c:pt idx="18">
                  <c:v>3954</c:v>
                </c:pt>
                <c:pt idx="19">
                  <c:v>4242</c:v>
                </c:pt>
                <c:pt idx="20">
                  <c:v>4548</c:v>
                </c:pt>
                <c:pt idx="21">
                  <c:v>4787</c:v>
                </c:pt>
                <c:pt idx="22">
                  <c:v>5057</c:v>
                </c:pt>
                <c:pt idx="23">
                  <c:v>5287</c:v>
                </c:pt>
                <c:pt idx="24">
                  <c:v>5438</c:v>
                </c:pt>
                <c:pt idx="25">
                  <c:v>5521</c:v>
                </c:pt>
                <c:pt idx="26">
                  <c:v>5530</c:v>
                </c:pt>
                <c:pt idx="27">
                  <c:v>5609</c:v>
                </c:pt>
                <c:pt idx="28">
                  <c:v>5677</c:v>
                </c:pt>
                <c:pt idx="29">
                  <c:v>5706</c:v>
                </c:pt>
                <c:pt idx="30">
                  <c:v>5719</c:v>
                </c:pt>
                <c:pt idx="31">
                  <c:v>5715</c:v>
                </c:pt>
                <c:pt idx="32">
                  <c:v>5693</c:v>
                </c:pt>
                <c:pt idx="33">
                  <c:v>5654</c:v>
                </c:pt>
                <c:pt idx="34">
                  <c:v>5596</c:v>
                </c:pt>
                <c:pt idx="35">
                  <c:v>5519</c:v>
                </c:pt>
                <c:pt idx="36">
                  <c:v>5422</c:v>
                </c:pt>
                <c:pt idx="37">
                  <c:v>5305</c:v>
                </c:pt>
                <c:pt idx="38">
                  <c:v>5167</c:v>
                </c:pt>
                <c:pt idx="39">
                  <c:v>5008</c:v>
                </c:pt>
                <c:pt idx="40">
                  <c:v>4827</c:v>
                </c:pt>
                <c:pt idx="41">
                  <c:v>4624</c:v>
                </c:pt>
                <c:pt idx="42">
                  <c:v>4399</c:v>
                </c:pt>
                <c:pt idx="43">
                  <c:v>4153</c:v>
                </c:pt>
                <c:pt idx="44">
                  <c:v>3886</c:v>
                </c:pt>
                <c:pt idx="45">
                  <c:v>3600</c:v>
                </c:pt>
                <c:pt idx="46">
                  <c:v>3298</c:v>
                </c:pt>
                <c:pt idx="47">
                  <c:v>2983</c:v>
                </c:pt>
                <c:pt idx="48">
                  <c:v>2659</c:v>
                </c:pt>
                <c:pt idx="49">
                  <c:v>2331</c:v>
                </c:pt>
                <c:pt idx="50">
                  <c:v>2005</c:v>
                </c:pt>
                <c:pt idx="51">
                  <c:v>1688</c:v>
                </c:pt>
                <c:pt idx="52">
                  <c:v>1387</c:v>
                </c:pt>
                <c:pt idx="53">
                  <c:v>1109</c:v>
                </c:pt>
                <c:pt idx="54">
                  <c:v>860</c:v>
                </c:pt>
                <c:pt idx="55">
                  <c:v>645</c:v>
                </c:pt>
                <c:pt idx="56">
                  <c:v>466</c:v>
                </c:pt>
                <c:pt idx="57">
                  <c:v>323</c:v>
                </c:pt>
                <c:pt idx="58">
                  <c:v>214</c:v>
                </c:pt>
                <c:pt idx="59">
                  <c:v>135</c:v>
                </c:pt>
                <c:pt idx="60">
                  <c:v>81</c:v>
                </c:pt>
                <c:pt idx="61">
                  <c:v>46</c:v>
                </c:pt>
                <c:pt idx="62">
                  <c:v>24</c:v>
                </c:pt>
                <c:pt idx="63">
                  <c:v>12</c:v>
                </c:pt>
                <c:pt idx="64">
                  <c:v>5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  <c:pt idx="25">
                  <c:v>5460</c:v>
                </c:pt>
                <c:pt idx="26">
                  <c:v>5551</c:v>
                </c:pt>
                <c:pt idx="27">
                  <c:v>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4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P4" zoomScale="70" zoomScaleNormal="70" workbookViewId="0">
      <selection activeCell="E45" sqref="E45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2" t="s">
        <v>31</v>
      </c>
      <c r="C2" s="143"/>
      <c r="D2" s="143"/>
      <c r="E2" s="143"/>
      <c r="F2" s="143"/>
      <c r="G2" s="144"/>
      <c r="H2" s="145" t="s">
        <v>32</v>
      </c>
      <c r="I2" s="146"/>
      <c r="J2" s="146"/>
      <c r="K2" s="146"/>
      <c r="L2" s="146"/>
      <c r="M2" s="146"/>
      <c r="N2" s="147"/>
      <c r="P2" s="145" t="s">
        <v>29</v>
      </c>
      <c r="Q2" s="146"/>
      <c r="R2" s="146"/>
      <c r="S2" s="146"/>
      <c r="T2" s="146"/>
      <c r="U2" s="147"/>
      <c r="W2" s="148" t="s">
        <v>17</v>
      </c>
      <c r="X2" s="149"/>
      <c r="Y2" s="149"/>
      <c r="Z2" s="150"/>
    </row>
    <row r="3" spans="2:26" ht="15.75" thickBot="1" x14ac:dyDescent="0.3">
      <c r="B3" s="81" t="s">
        <v>5</v>
      </c>
      <c r="C3" s="81" t="s">
        <v>6</v>
      </c>
      <c r="D3" s="81" t="s">
        <v>7</v>
      </c>
      <c r="E3" s="81" t="s">
        <v>8</v>
      </c>
      <c r="F3" s="83" t="s">
        <v>9</v>
      </c>
      <c r="G3" s="84" t="s">
        <v>1</v>
      </c>
      <c r="H3" s="88" t="s">
        <v>0</v>
      </c>
      <c r="I3" s="82" t="s">
        <v>2</v>
      </c>
      <c r="J3" s="83" t="s">
        <v>3</v>
      </c>
      <c r="K3" s="85" t="s">
        <v>4</v>
      </c>
      <c r="L3" s="82" t="s">
        <v>10</v>
      </c>
      <c r="M3" s="83" t="s">
        <v>11</v>
      </c>
      <c r="N3" s="85" t="s">
        <v>12</v>
      </c>
      <c r="P3" s="151" t="s">
        <v>25</v>
      </c>
      <c r="Q3" s="152"/>
      <c r="R3" s="152"/>
      <c r="S3" s="152"/>
      <c r="T3" s="153"/>
      <c r="U3" s="63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5">
        <v>0</v>
      </c>
      <c r="C4" s="76">
        <v>43891</v>
      </c>
      <c r="D4" s="75">
        <f t="shared" ref="D4:D28" si="0">J4+F4+E4</f>
        <v>0</v>
      </c>
      <c r="E4" s="77">
        <v>0</v>
      </c>
      <c r="F4" s="79">
        <v>0</v>
      </c>
      <c r="G4" s="89">
        <f>D4/U$3</f>
        <v>0</v>
      </c>
      <c r="H4" s="78">
        <f>1</f>
        <v>1</v>
      </c>
      <c r="I4" s="75">
        <f>INT(U$3*U$9-D4-F4+E4)</f>
        <v>6768</v>
      </c>
      <c r="J4" s="77">
        <v>0</v>
      </c>
      <c r="K4" s="79">
        <f t="shared" ref="K4:K26" si="1">E4</f>
        <v>0</v>
      </c>
      <c r="L4" s="75">
        <v>0</v>
      </c>
      <c r="M4" s="80">
        <v>0</v>
      </c>
      <c r="N4" s="86">
        <v>0</v>
      </c>
      <c r="P4" s="154" t="s">
        <v>26</v>
      </c>
      <c r="Q4" s="155"/>
      <c r="R4" s="155"/>
      <c r="S4" s="155"/>
      <c r="T4" s="156"/>
      <c r="U4" s="64">
        <f>1084.3*1000</f>
        <v>1084300</v>
      </c>
      <c r="W4" s="41">
        <f>(4/100)/17.45</f>
        <v>2.2922636103151865E-3</v>
      </c>
      <c r="X4" s="42">
        <f>(S13+T13+U13+W4*(Q13+R13))/(2*Q13)</f>
        <v>3.6275213833213632E-3</v>
      </c>
      <c r="Y4" s="42">
        <f>(T13+Q13*(W4-X4))/(P13*Q13)</f>
        <v>1.845505281503452E-5</v>
      </c>
      <c r="Z4" s="43">
        <f>(S13 + Y4*P13*Q13)/R13</f>
        <v>-0.10553386261196554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0">
        <f t="shared" ref="G5:G35" si="2">D5/U$3</f>
        <v>0</v>
      </c>
      <c r="H5" s="54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1" t="s">
        <v>27</v>
      </c>
      <c r="Q5" s="152"/>
      <c r="R5" s="152"/>
      <c r="S5" s="152"/>
      <c r="T5" s="153"/>
      <c r="U5" s="95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1">
        <f t="shared" si="2"/>
        <v>0</v>
      </c>
      <c r="H6" s="55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1" t="s">
        <v>33</v>
      </c>
      <c r="Q6" s="152"/>
      <c r="R6" s="152"/>
      <c r="S6" s="152"/>
      <c r="T6" s="153"/>
      <c r="U6" s="95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0">
        <f t="shared" si="2"/>
        <v>7.4087821480948877E-7</v>
      </c>
      <c r="H7" s="54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1" t="s">
        <v>34</v>
      </c>
      <c r="Q7" s="152"/>
      <c r="R7" s="152"/>
      <c r="S7" s="152"/>
      <c r="T7" s="153"/>
      <c r="U7" s="96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1">
        <f t="shared" si="2"/>
        <v>7.4087821480948877E-7</v>
      </c>
      <c r="H8" s="55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1" t="s">
        <v>35</v>
      </c>
      <c r="Q8" s="152"/>
      <c r="R8" s="152"/>
      <c r="S8" s="152"/>
      <c r="T8" s="153"/>
      <c r="U8" s="96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0">
        <f t="shared" si="2"/>
        <v>1.4817564296189775E-6</v>
      </c>
      <c r="H9" s="54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7" t="s">
        <v>28</v>
      </c>
      <c r="Q9" s="158"/>
      <c r="R9" s="158"/>
      <c r="S9" s="158"/>
      <c r="T9" s="159"/>
      <c r="U9" s="97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1">
        <f t="shared" si="2"/>
        <v>2.2226346444284661E-6</v>
      </c>
      <c r="H10" s="55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0">
        <f t="shared" si="2"/>
        <v>2.2226346444284661E-6</v>
      </c>
      <c r="H11" s="54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5" t="s">
        <v>39</v>
      </c>
      <c r="Q11" s="146"/>
      <c r="R11" s="146"/>
      <c r="S11" s="146"/>
      <c r="T11" s="146"/>
      <c r="U11" s="14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1">
        <f t="shared" si="2"/>
        <v>6.6679039332853983E-6</v>
      </c>
      <c r="H12" s="55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0">
        <f t="shared" si="2"/>
        <v>1.0001855899928098E-5</v>
      </c>
      <c r="H13" s="54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SUM(I17:I44)/COUNT(I17:I44)</f>
        <v>3895.8928571428573</v>
      </c>
      <c r="Q13" s="21">
        <f t="shared" ref="Q13:U13" si="8">SUM(J17:J44)/COUNT(J17:J44)</f>
        <v>2691.4642857142858</v>
      </c>
      <c r="R13" s="21">
        <f t="shared" si="8"/>
        <v>249.28571428571428</v>
      </c>
      <c r="S13" s="21">
        <f t="shared" si="8"/>
        <v>-219.82142857142858</v>
      </c>
      <c r="T13" s="21">
        <f t="shared" si="8"/>
        <v>197.10714285714286</v>
      </c>
      <c r="U13" s="29">
        <f t="shared" si="8"/>
        <v>35.5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1">
        <f t="shared" si="2"/>
        <v>1.6299320725808753E-5</v>
      </c>
      <c r="H14" s="55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0">
        <f t="shared" si="2"/>
        <v>2.4819420196117871E-5</v>
      </c>
      <c r="H15" s="54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6">
        <v>3</v>
      </c>
      <c r="F16" s="87">
        <v>0</v>
      </c>
      <c r="G16" s="92">
        <f t="shared" si="2"/>
        <v>4.26004973515456E-5</v>
      </c>
      <c r="H16" s="56">
        <f t="shared" si="7"/>
        <v>1.7164179104477613</v>
      </c>
      <c r="I16" s="30">
        <f t="shared" si="3"/>
        <v>6656</v>
      </c>
      <c r="J16" s="46">
        <v>112</v>
      </c>
      <c r="K16" s="87">
        <f t="shared" si="1"/>
        <v>3</v>
      </c>
      <c r="L16" s="30">
        <f t="shared" si="4"/>
        <v>-45</v>
      </c>
      <c r="M16" s="47">
        <f t="shared" si="5"/>
        <v>45</v>
      </c>
      <c r="N16" s="48">
        <f t="shared" si="6"/>
        <v>3</v>
      </c>
      <c r="P16" s="67" t="s">
        <v>21</v>
      </c>
      <c r="Q16" s="68" t="s">
        <v>22</v>
      </c>
      <c r="R16" s="68" t="s">
        <v>23</v>
      </c>
      <c r="S16" s="138" t="s">
        <v>24</v>
      </c>
      <c r="T16" s="67" t="s">
        <v>30</v>
      </c>
      <c r="U16" s="68" t="s">
        <v>36</v>
      </c>
      <c r="V16" s="68" t="s">
        <v>1</v>
      </c>
      <c r="W16" s="68" t="s">
        <v>37</v>
      </c>
      <c r="X16" s="74" t="s">
        <v>38</v>
      </c>
    </row>
    <row r="17" spans="2:24" x14ac:dyDescent="0.25">
      <c r="B17" s="32">
        <v>13</v>
      </c>
      <c r="C17" s="105">
        <v>43904</v>
      </c>
      <c r="D17" s="32">
        <f t="shared" si="0"/>
        <v>139</v>
      </c>
      <c r="E17" s="49">
        <v>3</v>
      </c>
      <c r="F17" s="112">
        <v>1</v>
      </c>
      <c r="G17" s="109">
        <f t="shared" si="2"/>
        <v>5.1491035929259465E-5</v>
      </c>
      <c r="H17" s="108">
        <f t="shared" si="7"/>
        <v>1.2086956521739129</v>
      </c>
      <c r="I17" s="32">
        <f t="shared" si="3"/>
        <v>6631</v>
      </c>
      <c r="J17" s="49">
        <v>135</v>
      </c>
      <c r="K17" s="112">
        <f t="shared" si="1"/>
        <v>3</v>
      </c>
      <c r="L17" s="102">
        <f t="shared" si="4"/>
        <v>-25</v>
      </c>
      <c r="M17" s="50">
        <f t="shared" si="5"/>
        <v>23</v>
      </c>
      <c r="N17" s="51">
        <f t="shared" si="6"/>
        <v>0</v>
      </c>
      <c r="P17" s="65">
        <f>Y$4*((1+W$4-X$4)*(1+W$4+Z$4)-X$4)</f>
        <v>1.6460679406885143E-5</v>
      </c>
      <c r="Q17" s="66">
        <f>(1+W$4-X$4)*(1+W$4+Z$4)-Y$4*((Z$4*K16)+((I16+J16)*(1+W$4+Z$4)))</f>
        <v>0.7835583105901176</v>
      </c>
      <c r="R17" s="66">
        <f>-J16*(1+W$4+Z$4)</f>
        <v>-100.43694091181516</v>
      </c>
      <c r="S17" s="131">
        <f>INT((-Q17+SQRT((Q17^2)-(4*P17*R17)))/(2*P17))</f>
        <v>127</v>
      </c>
      <c r="T17" s="32">
        <f t="shared" ref="T17:T26" si="9">J17</f>
        <v>135</v>
      </c>
      <c r="U17" s="49">
        <f t="shared" ref="U17:U31" si="10">S17-T17</f>
        <v>-8</v>
      </c>
      <c r="V17" s="98">
        <f t="shared" ref="V17:V31" si="11">U17/T17</f>
        <v>-5.9259259259259262E-2</v>
      </c>
      <c r="W17" s="33">
        <f>U17</f>
        <v>-8</v>
      </c>
      <c r="X17" s="71">
        <f>W17/T17</f>
        <v>-5.9259259259259262E-2</v>
      </c>
    </row>
    <row r="18" spans="2:24" x14ac:dyDescent="0.25">
      <c r="B18" s="7">
        <v>14</v>
      </c>
      <c r="C18" s="106">
        <v>43905</v>
      </c>
      <c r="D18" s="7">
        <f t="shared" si="0"/>
        <v>195</v>
      </c>
      <c r="E18" s="2">
        <v>4</v>
      </c>
      <c r="F18" s="34">
        <v>2</v>
      </c>
      <c r="G18" s="91">
        <f t="shared" si="2"/>
        <v>7.2235625943925153E-5</v>
      </c>
      <c r="H18" s="55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59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1.6460679406885143E-5</v>
      </c>
      <c r="Q18" s="38">
        <f t="shared" ref="Q18:Q31" si="13">(1+W$4-X$4)*(1+W$4+Z$4)-Y$4*((Z$4*K17)+((I17+J17)*(1+W$4+Z$4)))</f>
        <v>0.78359141003742316</v>
      </c>
      <c r="R18" s="38">
        <f t="shared" ref="R18:R31" si="14">-J17*(1+W$4+Z$4)</f>
        <v>-121.06238413477719</v>
      </c>
      <c r="S18" s="132">
        <f t="shared" ref="S18:S26" si="15">INT((-Q18+SQRT((Q18^2)-(4*P18*R18)))/(2*P18))</f>
        <v>153</v>
      </c>
      <c r="T18" s="7">
        <f t="shared" si="9"/>
        <v>189</v>
      </c>
      <c r="U18" s="2">
        <f t="shared" si="10"/>
        <v>-36</v>
      </c>
      <c r="V18" s="99">
        <f t="shared" si="11"/>
        <v>-0.19047619047619047</v>
      </c>
      <c r="W18" s="25">
        <f t="shared" ref="W18:W31" si="16">W17+U18</f>
        <v>-44</v>
      </c>
      <c r="X18" s="72">
        <f t="shared" ref="X18:X35" si="17">W18/T18</f>
        <v>-0.23280423280423279</v>
      </c>
    </row>
    <row r="19" spans="2:24" x14ac:dyDescent="0.25">
      <c r="B19" s="8">
        <v>15</v>
      </c>
      <c r="C19" s="107">
        <v>43906</v>
      </c>
      <c r="D19" s="8">
        <f t="shared" si="0"/>
        <v>246</v>
      </c>
      <c r="E19" s="3">
        <v>4</v>
      </c>
      <c r="F19" s="37">
        <v>3</v>
      </c>
      <c r="G19" s="90">
        <f t="shared" si="2"/>
        <v>9.1128020421567119E-5</v>
      </c>
      <c r="H19" s="54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8">
        <f t="shared" si="4"/>
        <v>-52</v>
      </c>
      <c r="M19" s="9">
        <f t="shared" si="5"/>
        <v>50</v>
      </c>
      <c r="N19" s="11">
        <f t="shared" si="6"/>
        <v>0</v>
      </c>
      <c r="P19" s="70">
        <f t="shared" si="12"/>
        <v>1.6460679406885143E-5</v>
      </c>
      <c r="Q19" s="69">
        <f t="shared" si="13"/>
        <v>0.78362645711773693</v>
      </c>
      <c r="R19" s="69">
        <f t="shared" si="14"/>
        <v>-169.48733778868808</v>
      </c>
      <c r="S19" s="133">
        <f t="shared" si="15"/>
        <v>215</v>
      </c>
      <c r="T19" s="8">
        <f t="shared" si="9"/>
        <v>239</v>
      </c>
      <c r="U19" s="3">
        <f t="shared" si="10"/>
        <v>-24</v>
      </c>
      <c r="V19" s="100">
        <f t="shared" si="11"/>
        <v>-0.100418410041841</v>
      </c>
      <c r="W19" s="13">
        <f t="shared" si="16"/>
        <v>-68</v>
      </c>
      <c r="X19" s="73">
        <f t="shared" si="17"/>
        <v>-0.28451882845188287</v>
      </c>
    </row>
    <row r="20" spans="2:24" x14ac:dyDescent="0.25">
      <c r="B20" s="7">
        <v>16</v>
      </c>
      <c r="C20" s="106">
        <v>43907</v>
      </c>
      <c r="D20" s="7">
        <f t="shared" si="0"/>
        <v>292</v>
      </c>
      <c r="E20" s="2">
        <v>4</v>
      </c>
      <c r="F20" s="34">
        <v>3</v>
      </c>
      <c r="G20" s="91">
        <f t="shared" si="2"/>
        <v>1.0816821936218536E-4</v>
      </c>
      <c r="H20" s="55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59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1.6460679406885143E-5</v>
      </c>
      <c r="Q20" s="38">
        <f t="shared" si="13"/>
        <v>0.78365955656504249</v>
      </c>
      <c r="R20" s="38">
        <f t="shared" si="14"/>
        <v>-214.32525783860555</v>
      </c>
      <c r="S20" s="132">
        <f t="shared" si="15"/>
        <v>271</v>
      </c>
      <c r="T20" s="7">
        <f t="shared" si="9"/>
        <v>285</v>
      </c>
      <c r="U20" s="2">
        <f t="shared" si="10"/>
        <v>-14</v>
      </c>
      <c r="V20" s="99">
        <f t="shared" si="11"/>
        <v>-4.912280701754386E-2</v>
      </c>
      <c r="W20" s="25">
        <f t="shared" si="16"/>
        <v>-82</v>
      </c>
      <c r="X20" s="72">
        <f t="shared" si="17"/>
        <v>-0.28771929824561404</v>
      </c>
    </row>
    <row r="21" spans="2:24" x14ac:dyDescent="0.25">
      <c r="B21" s="8">
        <v>17</v>
      </c>
      <c r="C21" s="107">
        <v>43908</v>
      </c>
      <c r="D21" s="8">
        <f t="shared" si="0"/>
        <v>341</v>
      </c>
      <c r="E21" s="3">
        <v>4</v>
      </c>
      <c r="F21" s="37">
        <v>4</v>
      </c>
      <c r="G21" s="90">
        <f t="shared" si="2"/>
        <v>1.2631973562501783E-4</v>
      </c>
      <c r="H21" s="54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8">
        <f t="shared" si="4"/>
        <v>-50</v>
      </c>
      <c r="M21" s="9">
        <f t="shared" si="5"/>
        <v>48</v>
      </c>
      <c r="N21" s="11">
        <f t="shared" si="6"/>
        <v>0</v>
      </c>
      <c r="P21" s="70">
        <f t="shared" si="12"/>
        <v>1.6460679406885143E-5</v>
      </c>
      <c r="Q21" s="69">
        <f t="shared" si="13"/>
        <v>0.78365955656504249</v>
      </c>
      <c r="R21" s="69">
        <f t="shared" si="14"/>
        <v>-255.57614428452962</v>
      </c>
      <c r="S21" s="133">
        <f t="shared" si="15"/>
        <v>323</v>
      </c>
      <c r="T21" s="8">
        <f t="shared" si="9"/>
        <v>333</v>
      </c>
      <c r="U21" s="3">
        <f t="shared" si="10"/>
        <v>-10</v>
      </c>
      <c r="V21" s="100">
        <f t="shared" si="11"/>
        <v>-3.003003003003003E-2</v>
      </c>
      <c r="W21" s="13">
        <f t="shared" si="16"/>
        <v>-92</v>
      </c>
      <c r="X21" s="73">
        <f t="shared" si="17"/>
        <v>-0.27627627627627627</v>
      </c>
    </row>
    <row r="22" spans="2:24" x14ac:dyDescent="0.25">
      <c r="B22" s="7">
        <v>18</v>
      </c>
      <c r="C22" s="106">
        <v>43909</v>
      </c>
      <c r="D22" s="7">
        <f t="shared" si="0"/>
        <v>453</v>
      </c>
      <c r="E22" s="2">
        <v>4</v>
      </c>
      <c r="F22" s="34">
        <v>5</v>
      </c>
      <c r="G22" s="91">
        <f t="shared" si="2"/>
        <v>1.6780891565434919E-4</v>
      </c>
      <c r="H22" s="55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59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1.6460679406885143E-5</v>
      </c>
      <c r="Q22" s="38">
        <f t="shared" si="13"/>
        <v>0.78369265601234794</v>
      </c>
      <c r="R22" s="38">
        <f t="shared" si="14"/>
        <v>-298.62054753245042</v>
      </c>
      <c r="S22" s="132">
        <f t="shared" si="15"/>
        <v>378</v>
      </c>
      <c r="T22" s="7">
        <f t="shared" si="9"/>
        <v>444</v>
      </c>
      <c r="U22" s="2">
        <f t="shared" si="10"/>
        <v>-66</v>
      </c>
      <c r="V22" s="99">
        <f t="shared" si="11"/>
        <v>-0.14864864864864866</v>
      </c>
      <c r="W22" s="25">
        <f t="shared" si="16"/>
        <v>-158</v>
      </c>
      <c r="X22" s="72">
        <f t="shared" si="17"/>
        <v>-0.35585585585585583</v>
      </c>
    </row>
    <row r="23" spans="2:24" x14ac:dyDescent="0.25">
      <c r="B23" s="8">
        <v>19</v>
      </c>
      <c r="C23" s="107">
        <v>43910</v>
      </c>
      <c r="D23" s="8">
        <f t="shared" si="0"/>
        <v>578</v>
      </c>
      <c r="E23" s="3">
        <v>5</v>
      </c>
      <c r="F23" s="37">
        <v>6</v>
      </c>
      <c r="G23" s="90">
        <f t="shared" si="2"/>
        <v>2.1411380407994224E-4</v>
      </c>
      <c r="H23" s="54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8">
        <f t="shared" si="4"/>
        <v>-125</v>
      </c>
      <c r="M23" s="9">
        <f t="shared" si="5"/>
        <v>123</v>
      </c>
      <c r="N23" s="11">
        <f t="shared" si="6"/>
        <v>1</v>
      </c>
      <c r="P23" s="70">
        <f t="shared" si="12"/>
        <v>1.6460679406885143E-5</v>
      </c>
      <c r="Q23" s="69">
        <f t="shared" si="13"/>
        <v>0.78372575545965351</v>
      </c>
      <c r="R23" s="69">
        <f t="shared" si="14"/>
        <v>-398.16073004326722</v>
      </c>
      <c r="S23" s="133">
        <f t="shared" si="15"/>
        <v>502</v>
      </c>
      <c r="T23" s="8">
        <f t="shared" si="9"/>
        <v>567</v>
      </c>
      <c r="U23" s="3">
        <f t="shared" si="10"/>
        <v>-65</v>
      </c>
      <c r="V23" s="100">
        <f t="shared" si="11"/>
        <v>-0.1146384479717813</v>
      </c>
      <c r="W23" s="13">
        <f t="shared" si="16"/>
        <v>-223</v>
      </c>
      <c r="X23" s="73">
        <f t="shared" si="17"/>
        <v>-0.39329805996472661</v>
      </c>
    </row>
    <row r="24" spans="2:24" x14ac:dyDescent="0.25">
      <c r="B24" s="7">
        <v>20</v>
      </c>
      <c r="C24" s="106">
        <v>43911</v>
      </c>
      <c r="D24" s="7">
        <f t="shared" si="0"/>
        <v>739</v>
      </c>
      <c r="E24" s="2">
        <v>6</v>
      </c>
      <c r="F24" s="34">
        <v>12</v>
      </c>
      <c r="G24" s="91">
        <f t="shared" si="2"/>
        <v>2.7375450037210608E-4</v>
      </c>
      <c r="H24" s="55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59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1.6460679406885143E-5</v>
      </c>
      <c r="Q24" s="38">
        <f t="shared" si="13"/>
        <v>0.78376080253996727</v>
      </c>
      <c r="R24" s="38">
        <f t="shared" si="14"/>
        <v>-508.46201336606418</v>
      </c>
      <c r="S24" s="132">
        <f t="shared" si="15"/>
        <v>640</v>
      </c>
      <c r="T24" s="7">
        <f t="shared" si="9"/>
        <v>721</v>
      </c>
      <c r="U24" s="2">
        <f t="shared" si="10"/>
        <v>-81</v>
      </c>
      <c r="V24" s="99">
        <f t="shared" si="11"/>
        <v>-0.11234396671289876</v>
      </c>
      <c r="W24" s="25">
        <f t="shared" si="16"/>
        <v>-304</v>
      </c>
      <c r="X24" s="72">
        <f t="shared" si="17"/>
        <v>-0.42163661581137307</v>
      </c>
    </row>
    <row r="25" spans="2:24" x14ac:dyDescent="0.25">
      <c r="B25" s="8">
        <v>21</v>
      </c>
      <c r="C25" s="107">
        <v>43912</v>
      </c>
      <c r="D25" s="8">
        <f t="shared" si="0"/>
        <v>915</v>
      </c>
      <c r="E25" s="3">
        <v>16</v>
      </c>
      <c r="F25" s="26">
        <v>14</v>
      </c>
      <c r="G25" s="90">
        <f t="shared" si="2"/>
        <v>3.3895178327534111E-4</v>
      </c>
      <c r="H25" s="57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0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0">
        <f t="shared" si="12"/>
        <v>1.6460679406885143E-5</v>
      </c>
      <c r="Q25" s="69">
        <f t="shared" si="13"/>
        <v>0.78396134685680852</v>
      </c>
      <c r="R25" s="69">
        <f t="shared" si="14"/>
        <v>-646.56280711981003</v>
      </c>
      <c r="S25" s="133">
        <f t="shared" si="15"/>
        <v>810</v>
      </c>
      <c r="T25" s="8">
        <f t="shared" si="9"/>
        <v>885</v>
      </c>
      <c r="U25" s="3">
        <f t="shared" si="10"/>
        <v>-75</v>
      </c>
      <c r="V25" s="100">
        <f t="shared" si="11"/>
        <v>-8.4745762711864403E-2</v>
      </c>
      <c r="W25" s="13">
        <f t="shared" si="16"/>
        <v>-379</v>
      </c>
      <c r="X25" s="73">
        <f t="shared" si="17"/>
        <v>-0.42824858757062145</v>
      </c>
    </row>
    <row r="26" spans="2:24" x14ac:dyDescent="0.25">
      <c r="B26" s="7">
        <v>22</v>
      </c>
      <c r="C26" s="106">
        <v>43913</v>
      </c>
      <c r="D26" s="113">
        <f t="shared" si="0"/>
        <v>1208</v>
      </c>
      <c r="E26" s="25">
        <v>19</v>
      </c>
      <c r="F26" s="24">
        <v>19</v>
      </c>
      <c r="G26" s="91">
        <f t="shared" si="2"/>
        <v>4.474904417449312E-4</v>
      </c>
      <c r="H26" s="55">
        <f t="shared" si="7"/>
        <v>1.3202185792349728</v>
      </c>
      <c r="I26" s="35">
        <f t="shared" si="3"/>
        <v>5560</v>
      </c>
      <c r="J26" s="25">
        <v>1170</v>
      </c>
      <c r="K26" s="114">
        <f t="shared" si="1"/>
        <v>19</v>
      </c>
      <c r="L26" s="103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1.6460679406885143E-5</v>
      </c>
      <c r="Q26" s="38">
        <f t="shared" si="13"/>
        <v>0.78404702208150234</v>
      </c>
      <c r="R26" s="38">
        <f t="shared" si="14"/>
        <v>-793.63118488353939</v>
      </c>
      <c r="S26" s="132">
        <f t="shared" si="15"/>
        <v>991</v>
      </c>
      <c r="T26" s="7">
        <f t="shared" si="9"/>
        <v>1170</v>
      </c>
      <c r="U26" s="2">
        <f t="shared" si="10"/>
        <v>-179</v>
      </c>
      <c r="V26" s="99">
        <f t="shared" si="11"/>
        <v>-0.152991452991453</v>
      </c>
      <c r="W26" s="25">
        <f t="shared" si="16"/>
        <v>-558</v>
      </c>
      <c r="X26" s="72">
        <f t="shared" si="17"/>
        <v>-0.47692307692307695</v>
      </c>
    </row>
    <row r="27" spans="2:24" x14ac:dyDescent="0.25">
      <c r="B27" s="8">
        <v>23</v>
      </c>
      <c r="C27" s="107">
        <v>43914</v>
      </c>
      <c r="D27" s="36">
        <f t="shared" si="0"/>
        <v>1415</v>
      </c>
      <c r="E27" s="22">
        <v>19</v>
      </c>
      <c r="F27" s="23">
        <v>22</v>
      </c>
      <c r="G27" s="90">
        <f t="shared" si="2"/>
        <v>5.2417133697771324E-4</v>
      </c>
      <c r="H27" s="54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1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0">
        <f t="shared" si="12"/>
        <v>1.6460679406885143E-5</v>
      </c>
      <c r="Q27" s="69">
        <f t="shared" si="13"/>
        <v>0.78421836221705465</v>
      </c>
      <c r="R27" s="69">
        <f t="shared" si="14"/>
        <v>-1049.207329168069</v>
      </c>
      <c r="S27" s="134">
        <f>INT(((-Q27+SQRT((Q27^2)-(4*P27*R27)))/(2*P27)))</f>
        <v>1302</v>
      </c>
      <c r="T27" s="8">
        <v>1374</v>
      </c>
      <c r="U27" s="3">
        <f t="shared" si="10"/>
        <v>-72</v>
      </c>
      <c r="V27" s="100">
        <f t="shared" si="11"/>
        <v>-5.2401746724890827E-2</v>
      </c>
      <c r="W27" s="3">
        <f t="shared" si="16"/>
        <v>-630</v>
      </c>
      <c r="X27" s="73">
        <f t="shared" si="17"/>
        <v>-0.45851528384279477</v>
      </c>
    </row>
    <row r="28" spans="2:24" x14ac:dyDescent="0.25">
      <c r="B28" s="7">
        <v>24</v>
      </c>
      <c r="C28" s="106">
        <v>43915</v>
      </c>
      <c r="D28" s="35">
        <f t="shared" si="0"/>
        <v>1653</v>
      </c>
      <c r="E28" s="4">
        <v>25</v>
      </c>
      <c r="F28" s="24">
        <v>30</v>
      </c>
      <c r="G28" s="91">
        <f t="shared" ref="G28" si="28">D28/U$3</f>
        <v>6.1233584454004238E-4</v>
      </c>
      <c r="H28" s="55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3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1.6460679406885143E-5</v>
      </c>
      <c r="Q28" s="38">
        <f t="shared" si="13"/>
        <v>0.78431766055897112</v>
      </c>
      <c r="R28" s="38">
        <f t="shared" si="14"/>
        <v>-1232.1460429717324</v>
      </c>
      <c r="S28" s="132">
        <f>INT(((-Q28+SQRT((Q28^2)-(4*P28*R28)))/(2*P28)))</f>
        <v>1522</v>
      </c>
      <c r="T28" s="118">
        <v>1598</v>
      </c>
      <c r="U28" s="115">
        <f t="shared" si="10"/>
        <v>-76</v>
      </c>
      <c r="V28" s="116">
        <f t="shared" si="11"/>
        <v>-4.7559449311639551E-2</v>
      </c>
      <c r="W28" s="115">
        <f t="shared" si="16"/>
        <v>-706</v>
      </c>
      <c r="X28" s="117">
        <f t="shared" si="17"/>
        <v>-0.44180225281602004</v>
      </c>
    </row>
    <row r="29" spans="2:24" x14ac:dyDescent="0.25">
      <c r="B29" s="8">
        <v>25</v>
      </c>
      <c r="C29" s="107">
        <v>43916</v>
      </c>
      <c r="D29" s="36">
        <f t="shared" ref="D29:D44" si="35">J29+F29+E29</f>
        <v>1915</v>
      </c>
      <c r="E29" s="22">
        <v>47</v>
      </c>
      <c r="F29" s="23">
        <v>36</v>
      </c>
      <c r="G29" s="90">
        <f t="shared" si="2"/>
        <v>7.0939089068008541E-4</v>
      </c>
      <c r="H29" s="54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1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0">
        <f t="shared" si="12"/>
        <v>1.6460679406885143E-5</v>
      </c>
      <c r="Q29" s="69">
        <f t="shared" si="13"/>
        <v>0.78459414193546484</v>
      </c>
      <c r="R29" s="69">
        <f t="shared" si="14"/>
        <v>-1433.0199247953626</v>
      </c>
      <c r="S29" s="133">
        <f>INT(((-Q29+SQRT((Q29^2)-(4*P29*R29)))/(2*P29)))</f>
        <v>1761</v>
      </c>
      <c r="T29" s="127">
        <v>1832</v>
      </c>
      <c r="U29" s="14">
        <f t="shared" si="10"/>
        <v>-71</v>
      </c>
      <c r="V29" s="100">
        <f t="shared" si="11"/>
        <v>-3.8755458515283843E-2</v>
      </c>
      <c r="W29" s="14">
        <f t="shared" si="16"/>
        <v>-777</v>
      </c>
      <c r="X29" s="73">
        <f t="shared" si="17"/>
        <v>-0.42412663755458513</v>
      </c>
    </row>
    <row r="30" spans="2:24" x14ac:dyDescent="0.25">
      <c r="B30" s="7">
        <v>26</v>
      </c>
      <c r="C30" s="106">
        <v>43917</v>
      </c>
      <c r="D30" s="35">
        <f t="shared" si="35"/>
        <v>2322</v>
      </c>
      <c r="E30" s="4">
        <v>67</v>
      </c>
      <c r="F30" s="24">
        <v>44</v>
      </c>
      <c r="G30" s="91">
        <f t="shared" ref="G30" si="41">D30/U$3</f>
        <v>8.6015960739381644E-4</v>
      </c>
      <c r="H30" s="55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3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1.6460679406885143E-5</v>
      </c>
      <c r="Q30" s="38">
        <f t="shared" si="13"/>
        <v>0.78483558654547991</v>
      </c>
      <c r="R30" s="38">
        <f t="shared" si="14"/>
        <v>-1642.8613906289763</v>
      </c>
      <c r="S30" s="132">
        <f>INT(((-Q30+SQRT((Q30^2)-(4*P30*R30)))/(2*P30)))</f>
        <v>2008</v>
      </c>
      <c r="T30" s="130">
        <f>J30</f>
        <v>2211</v>
      </c>
      <c r="U30" s="101">
        <f t="shared" si="10"/>
        <v>-203</v>
      </c>
      <c r="V30" s="99">
        <f t="shared" si="11"/>
        <v>-9.1813658977838081E-2</v>
      </c>
      <c r="W30" s="101">
        <f t="shared" si="16"/>
        <v>-980</v>
      </c>
      <c r="X30" s="72">
        <f t="shared" si="17"/>
        <v>-0.44323835368611486</v>
      </c>
    </row>
    <row r="31" spans="2:24" x14ac:dyDescent="0.25">
      <c r="B31" s="8">
        <v>27</v>
      </c>
      <c r="C31" s="135">
        <v>43918</v>
      </c>
      <c r="D31" s="36">
        <f t="shared" si="35"/>
        <v>2772</v>
      </c>
      <c r="E31" s="22">
        <v>95</v>
      </c>
      <c r="F31" s="26">
        <v>50</v>
      </c>
      <c r="G31" s="90">
        <f t="shared" si="2"/>
        <v>1.0268572057259514E-3</v>
      </c>
      <c r="H31" s="57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6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0">
        <f t="shared" si="12"/>
        <v>1.6460679406885143E-5</v>
      </c>
      <c r="Q31" s="69">
        <f t="shared" si="13"/>
        <v>0.78513933478408948</v>
      </c>
      <c r="R31" s="69">
        <f t="shared" si="14"/>
        <v>-1982.7328246073509</v>
      </c>
      <c r="S31" s="133">
        <f>INT(((-Q31+SQRT((Q31^2)-(4*P31*R31)))/(2*P31)))</f>
        <v>2404</v>
      </c>
      <c r="T31" s="127">
        <f t="shared" ref="T31:T33" si="50">J31</f>
        <v>2627</v>
      </c>
      <c r="U31" s="14">
        <f t="shared" si="10"/>
        <v>-223</v>
      </c>
      <c r="V31" s="100">
        <f t="shared" si="11"/>
        <v>-8.4887704606014469E-2</v>
      </c>
      <c r="W31" s="14">
        <f t="shared" si="16"/>
        <v>-1203</v>
      </c>
      <c r="X31" s="73">
        <f t="shared" si="17"/>
        <v>-0.45793681004948611</v>
      </c>
    </row>
    <row r="32" spans="2:24" x14ac:dyDescent="0.25">
      <c r="B32" s="7">
        <v>28</v>
      </c>
      <c r="C32" s="106">
        <v>43919</v>
      </c>
      <c r="D32" s="35">
        <f t="shared" si="35"/>
        <v>3139</v>
      </c>
      <c r="E32" s="4">
        <v>153</v>
      </c>
      <c r="F32" s="24">
        <v>61</v>
      </c>
      <c r="G32" s="91">
        <f t="shared" si="2"/>
        <v>1.1628083581434925E-3</v>
      </c>
      <c r="H32" s="55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3">
        <f t="shared" si="48"/>
        <v>-320</v>
      </c>
      <c r="M32" s="25">
        <f t="shared" si="19"/>
        <v>298</v>
      </c>
      <c r="N32" s="24">
        <f t="shared" si="49"/>
        <v>58</v>
      </c>
      <c r="O32" s="137"/>
      <c r="P32" s="39">
        <f t="shared" ref="P32:P48" si="52">Y$4*((1+W$4-X$4)*(1+W$4+Z$4)-X$4)</f>
        <v>1.6460679406885143E-5</v>
      </c>
      <c r="Q32" s="38">
        <f t="shared" ref="Q32:Q48" si="53">(1+W$4-X$4)*(1+W$4+Z$4)-Y$4*((Z$4*K31)+((I31+J31)*(1+W$4+Z$4)))</f>
        <v>0.78539246519215433</v>
      </c>
      <c r="R32" s="38">
        <f t="shared" ref="R32:R48" si="54">-J31*(1+W$4+Z$4)</f>
        <v>-2355.7843194226643</v>
      </c>
      <c r="S32" s="132">
        <f t="shared" ref="S32:S91" si="55">INT(((-Q32+SQRT((Q32^2)-(4*P32*R32)))/(2*P32)))</f>
        <v>2831</v>
      </c>
      <c r="T32" s="130">
        <f t="shared" si="50"/>
        <v>2925</v>
      </c>
      <c r="U32" s="101">
        <f t="shared" ref="U32" si="56">S32-T32</f>
        <v>-94</v>
      </c>
      <c r="V32" s="99">
        <f t="shared" ref="V32" si="57">U32/T32</f>
        <v>-3.2136752136752135E-2</v>
      </c>
      <c r="W32" s="101">
        <f t="shared" ref="W32" si="58">W31+U32</f>
        <v>-1297</v>
      </c>
      <c r="X32" s="72">
        <f t="shared" si="17"/>
        <v>-0.44341880341880341</v>
      </c>
    </row>
    <row r="33" spans="2:30" x14ac:dyDescent="0.25">
      <c r="B33" s="8">
        <v>29</v>
      </c>
      <c r="C33" s="107">
        <v>43920</v>
      </c>
      <c r="D33" s="36">
        <f t="shared" si="35"/>
        <v>3723</v>
      </c>
      <c r="E33" s="22">
        <v>168</v>
      </c>
      <c r="F33" s="26">
        <v>79</v>
      </c>
      <c r="G33" s="90">
        <f t="shared" si="2"/>
        <v>1.3791447968678633E-3</v>
      </c>
      <c r="H33" s="57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6">
        <f t="shared" si="48"/>
        <v>-587</v>
      </c>
      <c r="M33" s="22">
        <f t="shared" si="19"/>
        <v>551</v>
      </c>
      <c r="N33" s="26">
        <f t="shared" si="49"/>
        <v>15</v>
      </c>
      <c r="P33" s="70">
        <f t="shared" si="52"/>
        <v>1.6460679406885143E-5</v>
      </c>
      <c r="Q33" s="69">
        <f t="shared" si="53"/>
        <v>0.78586952182699499</v>
      </c>
      <c r="R33" s="69">
        <f t="shared" si="54"/>
        <v>-2623.0183229201725</v>
      </c>
      <c r="S33" s="133">
        <f t="shared" si="55"/>
        <v>3132</v>
      </c>
      <c r="T33" s="127">
        <f t="shared" si="50"/>
        <v>3476</v>
      </c>
      <c r="U33" s="14">
        <f t="shared" ref="U33" si="60">S33-T33</f>
        <v>-344</v>
      </c>
      <c r="V33" s="100">
        <f t="shared" ref="V33" si="61">U33/T33</f>
        <v>-9.8964326812428074E-2</v>
      </c>
      <c r="W33" s="14">
        <f t="shared" ref="W33" si="62">W32+U33</f>
        <v>-1641</v>
      </c>
      <c r="X33" s="73">
        <f t="shared" si="17"/>
        <v>-0.47209436133486765</v>
      </c>
    </row>
    <row r="34" spans="2:30" x14ac:dyDescent="0.25">
      <c r="B34" s="7">
        <v>30</v>
      </c>
      <c r="C34" s="106">
        <v>43921</v>
      </c>
      <c r="D34" s="35">
        <f t="shared" si="35"/>
        <v>4039</v>
      </c>
      <c r="E34" s="4">
        <v>187</v>
      </c>
      <c r="F34" s="24">
        <v>94</v>
      </c>
      <c r="G34" s="91">
        <f t="shared" si="2"/>
        <v>1.4962035548077624E-3</v>
      </c>
      <c r="H34" s="55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3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1.6460679406885143E-5</v>
      </c>
      <c r="Q34" s="38">
        <f t="shared" si="53"/>
        <v>0.78649452637361816</v>
      </c>
      <c r="R34" s="38">
        <f t="shared" si="54"/>
        <v>-3117.1322018702631</v>
      </c>
      <c r="S34" s="132">
        <f t="shared" si="55"/>
        <v>3679</v>
      </c>
      <c r="T34" s="35">
        <f t="shared" ref="T34:T39" si="63">J34</f>
        <v>3758</v>
      </c>
      <c r="U34" s="101">
        <f t="shared" ref="U34" si="64">S34-T34</f>
        <v>-79</v>
      </c>
      <c r="V34" s="99">
        <f t="shared" ref="V34" si="65">U34/T34</f>
        <v>-2.1021820117083555E-2</v>
      </c>
      <c r="W34" s="101">
        <f t="shared" ref="W34" si="66">W33+U34</f>
        <v>-1720</v>
      </c>
      <c r="X34" s="72">
        <f t="shared" si="17"/>
        <v>-0.45769026077700903</v>
      </c>
    </row>
    <row r="35" spans="2:30" x14ac:dyDescent="0.25">
      <c r="B35" s="8">
        <v>31</v>
      </c>
      <c r="C35" s="107">
        <v>43922</v>
      </c>
      <c r="D35" s="36">
        <f t="shared" si="35"/>
        <v>4432</v>
      </c>
      <c r="E35" s="22">
        <v>259</v>
      </c>
      <c r="F35" s="26">
        <v>115</v>
      </c>
      <c r="G35" s="90">
        <f t="shared" si="2"/>
        <v>1.6417861240178269E-3</v>
      </c>
      <c r="H35" s="57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1">
        <f t="shared" si="48"/>
        <v>-342</v>
      </c>
      <c r="M35" s="13">
        <f t="shared" si="19"/>
        <v>300</v>
      </c>
      <c r="N35" s="23">
        <f t="shared" si="49"/>
        <v>72</v>
      </c>
      <c r="P35" s="70">
        <f t="shared" si="52"/>
        <v>1.6460679406885143E-5</v>
      </c>
      <c r="Q35" s="69">
        <f t="shared" si="53"/>
        <v>0.78702802311035791</v>
      </c>
      <c r="R35" s="69">
        <f t="shared" si="54"/>
        <v>-3370.0180709517977</v>
      </c>
      <c r="S35" s="133">
        <f t="shared" si="55"/>
        <v>3954</v>
      </c>
      <c r="T35" s="127">
        <f t="shared" si="63"/>
        <v>4058</v>
      </c>
      <c r="U35" s="14">
        <f t="shared" ref="U35" si="67">S35-T35</f>
        <v>-104</v>
      </c>
      <c r="V35" s="100">
        <f t="shared" ref="V35" si="68">U35/T35</f>
        <v>-2.5628388368654508E-2</v>
      </c>
      <c r="W35" s="14">
        <f t="shared" ref="W35" si="69">W34+U35</f>
        <v>-1824</v>
      </c>
      <c r="X35" s="73">
        <f t="shared" si="17"/>
        <v>-0.44948250369640219</v>
      </c>
    </row>
    <row r="36" spans="2:30" x14ac:dyDescent="0.25">
      <c r="B36" s="7">
        <v>32</v>
      </c>
      <c r="C36" s="106">
        <v>43923</v>
      </c>
      <c r="D36" s="35">
        <f t="shared" si="35"/>
        <v>4842</v>
      </c>
      <c r="E36" s="4">
        <v>333</v>
      </c>
      <c r="F36" s="24">
        <v>130</v>
      </c>
      <c r="G36" s="91">
        <f t="shared" ref="G36:G67" si="70">D36/U$3</f>
        <v>1.7936661580537723E-3</v>
      </c>
      <c r="H36" s="55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3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1.6460679406885143E-5</v>
      </c>
      <c r="Q36" s="38">
        <f t="shared" si="53"/>
        <v>0.78786334108036948</v>
      </c>
      <c r="R36" s="38">
        <f t="shared" si="54"/>
        <v>-3639.0455912513025</v>
      </c>
      <c r="S36" s="132">
        <f t="shared" si="55"/>
        <v>4242</v>
      </c>
      <c r="T36" s="130">
        <f t="shared" si="63"/>
        <v>4379</v>
      </c>
      <c r="U36" s="101">
        <f t="shared" ref="U36" si="71">S36-T36</f>
        <v>-137</v>
      </c>
      <c r="V36" s="99">
        <f t="shared" ref="V36" si="72">U36/T36</f>
        <v>-3.1285681662480018E-2</v>
      </c>
      <c r="W36" s="101">
        <f t="shared" ref="W36" si="73">W35+U36</f>
        <v>-1961</v>
      </c>
      <c r="X36" s="72">
        <f t="shared" ref="X36" si="74">W36/T36</f>
        <v>-0.44781913678922131</v>
      </c>
    </row>
    <row r="37" spans="2:30" x14ac:dyDescent="0.25">
      <c r="B37" s="8">
        <v>33</v>
      </c>
      <c r="C37" s="107">
        <v>43924</v>
      </c>
      <c r="D37" s="36">
        <f t="shared" si="35"/>
        <v>5219</v>
      </c>
      <c r="E37" s="22">
        <v>435</v>
      </c>
      <c r="F37" s="26">
        <v>149</v>
      </c>
      <c r="G37" s="90">
        <f t="shared" si="70"/>
        <v>1.9333217015453609E-3</v>
      </c>
      <c r="H37" s="57">
        <f t="shared" si="7"/>
        <v>1.0778603882693103</v>
      </c>
      <c r="I37" s="36">
        <f t="shared" si="51"/>
        <v>1835</v>
      </c>
      <c r="J37" s="13">
        <v>4635</v>
      </c>
      <c r="K37" s="23">
        <f t="shared" si="59"/>
        <v>435</v>
      </c>
      <c r="L37" s="111">
        <f t="shared" si="48"/>
        <v>-294</v>
      </c>
      <c r="M37" s="13">
        <f t="shared" si="19"/>
        <v>256</v>
      </c>
      <c r="N37" s="23">
        <f t="shared" si="49"/>
        <v>102</v>
      </c>
      <c r="P37" s="70">
        <f t="shared" si="52"/>
        <v>1.6460679406885143E-5</v>
      </c>
      <c r="Q37" s="69">
        <f t="shared" si="53"/>
        <v>0.78850395763256464</v>
      </c>
      <c r="R37" s="69">
        <f t="shared" si="54"/>
        <v>-3926.9050379717728</v>
      </c>
      <c r="S37" s="133">
        <f t="shared" si="55"/>
        <v>4548</v>
      </c>
      <c r="T37" s="127">
        <f t="shared" si="63"/>
        <v>4635</v>
      </c>
      <c r="U37" s="14">
        <f t="shared" ref="U37" si="75">S37-T37</f>
        <v>-87</v>
      </c>
      <c r="V37" s="100">
        <f t="shared" ref="V37" si="76">U37/T37</f>
        <v>-1.8770226537216828E-2</v>
      </c>
      <c r="W37" s="14">
        <f t="shared" ref="W37" si="77">W36+U37</f>
        <v>-2048</v>
      </c>
      <c r="X37" s="73">
        <f t="shared" ref="X37" si="78">W37/T37</f>
        <v>-0.44185544768069041</v>
      </c>
    </row>
    <row r="38" spans="2:30" x14ac:dyDescent="0.25">
      <c r="B38" s="7">
        <v>34</v>
      </c>
      <c r="C38" s="106">
        <v>43925</v>
      </c>
      <c r="D38" s="35">
        <f t="shared" si="35"/>
        <v>5625</v>
      </c>
      <c r="E38" s="4">
        <v>531</v>
      </c>
      <c r="F38" s="24">
        <v>168</v>
      </c>
      <c r="G38" s="91">
        <f t="shared" si="70"/>
        <v>2.0837199791516872E-3</v>
      </c>
      <c r="H38" s="55">
        <f t="shared" si="7"/>
        <v>1.0777926805901514</v>
      </c>
      <c r="I38" s="140">
        <f t="shared" ref="I38:I44" si="79">INT(U$3*U$9-D38-F38+E38)</f>
        <v>1506</v>
      </c>
      <c r="J38" s="139">
        <v>4926</v>
      </c>
      <c r="K38" s="141">
        <f t="shared" ref="K38:K44" si="80">E38</f>
        <v>531</v>
      </c>
      <c r="L38" s="103">
        <f t="shared" si="48"/>
        <v>-329</v>
      </c>
      <c r="M38" s="25">
        <f t="shared" si="19"/>
        <v>291</v>
      </c>
      <c r="N38" s="24">
        <f t="shared" si="49"/>
        <v>96</v>
      </c>
      <c r="P38" s="39">
        <f t="shared" si="52"/>
        <v>1.6460679406885143E-5</v>
      </c>
      <c r="Q38" s="38">
        <f t="shared" si="53"/>
        <v>0.78933150569821353</v>
      </c>
      <c r="R38" s="38">
        <f t="shared" si="54"/>
        <v>-4156.4751886273507</v>
      </c>
      <c r="S38" s="132">
        <f t="shared" si="55"/>
        <v>4787</v>
      </c>
      <c r="T38" s="130">
        <f t="shared" si="63"/>
        <v>4926</v>
      </c>
      <c r="U38" s="101">
        <f t="shared" ref="U38" si="81">S38-T38</f>
        <v>-139</v>
      </c>
      <c r="V38" s="99">
        <f t="shared" ref="V38" si="82">U38/T38</f>
        <v>-2.8217620787657327E-2</v>
      </c>
      <c r="W38" s="101">
        <f t="shared" ref="W38" si="83">W37+U38</f>
        <v>-2187</v>
      </c>
      <c r="X38" s="72">
        <f t="shared" ref="X38" si="84">W38/T38</f>
        <v>-0.44397076735688185</v>
      </c>
    </row>
    <row r="39" spans="2:30" x14ac:dyDescent="0.25">
      <c r="B39" s="8">
        <v>35</v>
      </c>
      <c r="C39" s="107">
        <v>43926</v>
      </c>
      <c r="D39" s="36">
        <f t="shared" si="35"/>
        <v>5944</v>
      </c>
      <c r="E39" s="22">
        <v>587</v>
      </c>
      <c r="F39" s="26">
        <v>182</v>
      </c>
      <c r="G39" s="90">
        <f t="shared" si="70"/>
        <v>2.2018900544138005E-3</v>
      </c>
      <c r="H39" s="57">
        <f t="shared" si="7"/>
        <v>1.0567111111111112</v>
      </c>
      <c r="I39" s="18">
        <f t="shared" si="79"/>
        <v>1229</v>
      </c>
      <c r="J39" s="22">
        <v>5175</v>
      </c>
      <c r="K39" s="26">
        <f t="shared" si="80"/>
        <v>587</v>
      </c>
      <c r="L39" s="136">
        <f t="shared" si="48"/>
        <v>-277</v>
      </c>
      <c r="M39" s="22">
        <f t="shared" si="19"/>
        <v>249</v>
      </c>
      <c r="N39" s="26">
        <f t="shared" si="49"/>
        <v>56</v>
      </c>
      <c r="P39" s="70">
        <f t="shared" si="52"/>
        <v>1.6460679406885143E-5</v>
      </c>
      <c r="Q39" s="69">
        <f t="shared" si="53"/>
        <v>0.79014736796581286</v>
      </c>
      <c r="R39" s="69">
        <f t="shared" si="54"/>
        <v>-4417.4318833178704</v>
      </c>
      <c r="S39" s="133">
        <f t="shared" si="55"/>
        <v>5057</v>
      </c>
      <c r="T39" s="127">
        <f t="shared" si="63"/>
        <v>5175</v>
      </c>
      <c r="U39" s="14">
        <f t="shared" ref="U39" si="85">S39-T39</f>
        <v>-118</v>
      </c>
      <c r="V39" s="100">
        <f t="shared" ref="V39" si="86">U39/T39</f>
        <v>-2.2801932367149759E-2</v>
      </c>
      <c r="W39" s="14">
        <f t="shared" ref="W39" si="87">W38+U39</f>
        <v>-2305</v>
      </c>
      <c r="X39" s="73">
        <f t="shared" ref="X39" si="88">W39/T39</f>
        <v>-0.44541062801932368</v>
      </c>
    </row>
    <row r="40" spans="2:30" x14ac:dyDescent="0.25">
      <c r="B40" s="7">
        <v>36</v>
      </c>
      <c r="C40" s="106">
        <v>43927</v>
      </c>
      <c r="D40" s="35">
        <f t="shared" si="35"/>
        <v>6151</v>
      </c>
      <c r="E40" s="4">
        <v>610</v>
      </c>
      <c r="F40" s="24">
        <v>199</v>
      </c>
      <c r="G40" s="91">
        <f t="shared" si="70"/>
        <v>2.2785709496465825E-3</v>
      </c>
      <c r="H40" s="55">
        <f t="shared" ref="H40:H71" si="89">D40/D39</f>
        <v>1.0348250336473754</v>
      </c>
      <c r="I40" s="35">
        <f t="shared" si="79"/>
        <v>1028</v>
      </c>
      <c r="J40" s="25">
        <v>5342</v>
      </c>
      <c r="K40" s="24">
        <f t="shared" si="80"/>
        <v>610</v>
      </c>
      <c r="L40" s="103">
        <f t="shared" si="48"/>
        <v>-201</v>
      </c>
      <c r="M40" s="25">
        <f t="shared" si="19"/>
        <v>167</v>
      </c>
      <c r="N40" s="24">
        <f t="shared" si="49"/>
        <v>23</v>
      </c>
      <c r="P40" s="39">
        <f t="shared" si="52"/>
        <v>1.6460679406885143E-5</v>
      </c>
      <c r="Q40" s="38">
        <f t="shared" si="53"/>
        <v>0.79071982767655347</v>
      </c>
      <c r="R40" s="38">
        <f t="shared" si="54"/>
        <v>-4640.7247251664594</v>
      </c>
      <c r="S40" s="132">
        <f t="shared" si="55"/>
        <v>5287</v>
      </c>
      <c r="T40" s="130">
        <f t="shared" ref="T40" si="90">J40</f>
        <v>5342</v>
      </c>
      <c r="U40" s="101">
        <f t="shared" ref="U40" si="91">S40-T40</f>
        <v>-55</v>
      </c>
      <c r="V40" s="99">
        <f t="shared" ref="V40" si="92">U40/T40</f>
        <v>-1.0295769374766004E-2</v>
      </c>
      <c r="W40" s="101">
        <f t="shared" ref="W40" si="93">W39+U40</f>
        <v>-2360</v>
      </c>
      <c r="X40" s="72">
        <f t="shared" ref="X40" si="94">W40/T40</f>
        <v>-0.4417821040808686</v>
      </c>
    </row>
    <row r="41" spans="2:30" x14ac:dyDescent="0.25">
      <c r="B41" s="8">
        <v>37</v>
      </c>
      <c r="C41" s="107">
        <v>43928</v>
      </c>
      <c r="D41" s="36">
        <f t="shared" si="35"/>
        <v>6331</v>
      </c>
      <c r="E41" s="22">
        <v>688</v>
      </c>
      <c r="F41" s="26">
        <v>208</v>
      </c>
      <c r="G41" s="90">
        <f t="shared" si="70"/>
        <v>2.3452499889794367E-3</v>
      </c>
      <c r="H41" s="57">
        <f t="shared" si="89"/>
        <v>1.029263534384653</v>
      </c>
      <c r="I41" s="18">
        <f t="shared" si="79"/>
        <v>917</v>
      </c>
      <c r="J41" s="22">
        <v>5435</v>
      </c>
      <c r="K41" s="26">
        <f t="shared" si="80"/>
        <v>688</v>
      </c>
      <c r="L41" s="136">
        <f t="shared" si="48"/>
        <v>-111</v>
      </c>
      <c r="M41" s="22">
        <f t="shared" si="19"/>
        <v>93</v>
      </c>
      <c r="N41" s="26">
        <f t="shared" si="49"/>
        <v>78</v>
      </c>
      <c r="P41" s="70">
        <f t="shared" si="52"/>
        <v>1.6460679406885143E-5</v>
      </c>
      <c r="Q41" s="69">
        <f t="shared" si="53"/>
        <v>0.79132731383993737</v>
      </c>
      <c r="R41" s="69">
        <f t="shared" si="54"/>
        <v>-4790.4833781331836</v>
      </c>
      <c r="S41" s="133">
        <f t="shared" si="55"/>
        <v>5438</v>
      </c>
      <c r="T41" s="127">
        <f t="shared" ref="T41" si="95">J41</f>
        <v>5435</v>
      </c>
      <c r="U41" s="14">
        <f t="shared" ref="U41" si="96">S41-T41</f>
        <v>3</v>
      </c>
      <c r="V41" s="100">
        <f t="shared" ref="V41" si="97">U41/T41</f>
        <v>5.5197792088316469E-4</v>
      </c>
      <c r="W41" s="14">
        <f t="shared" ref="W41" si="98">W40+U41</f>
        <v>-2357</v>
      </c>
      <c r="X41" s="73">
        <f t="shared" ref="X41" si="99">W41/T41</f>
        <v>-0.43367065317387304</v>
      </c>
    </row>
    <row r="42" spans="2:30" x14ac:dyDescent="0.25">
      <c r="B42" s="7">
        <v>38</v>
      </c>
      <c r="C42" s="106">
        <v>43929</v>
      </c>
      <c r="D42" s="35">
        <f t="shared" si="35"/>
        <v>6538</v>
      </c>
      <c r="E42" s="4">
        <v>800</v>
      </c>
      <c r="F42" s="24">
        <v>278</v>
      </c>
      <c r="G42" s="91">
        <f t="shared" si="70"/>
        <v>2.4219308842122187E-3</v>
      </c>
      <c r="H42" s="55">
        <f t="shared" si="89"/>
        <v>1.0326962565155584</v>
      </c>
      <c r="I42" s="35">
        <f t="shared" si="79"/>
        <v>752</v>
      </c>
      <c r="J42" s="25">
        <v>5460</v>
      </c>
      <c r="K42" s="24">
        <f t="shared" si="80"/>
        <v>800</v>
      </c>
      <c r="L42" s="103">
        <f t="shared" si="48"/>
        <v>-165</v>
      </c>
      <c r="M42" s="25">
        <f t="shared" si="19"/>
        <v>25</v>
      </c>
      <c r="N42" s="24">
        <f t="shared" si="49"/>
        <v>112</v>
      </c>
      <c r="P42" s="39">
        <f t="shared" si="52"/>
        <v>1.6460679406885143E-5</v>
      </c>
      <c r="Q42" s="38">
        <f t="shared" si="53"/>
        <v>0.79177712424033253</v>
      </c>
      <c r="R42" s="38">
        <f t="shared" si="54"/>
        <v>-4873.8819094260298</v>
      </c>
      <c r="S42" s="132">
        <f t="shared" si="55"/>
        <v>5521</v>
      </c>
      <c r="T42" s="130">
        <f t="shared" ref="T42" si="100">J42</f>
        <v>5460</v>
      </c>
      <c r="U42" s="101">
        <f t="shared" ref="U42" si="101">S42-T42</f>
        <v>61</v>
      </c>
      <c r="V42" s="99">
        <f t="shared" ref="V42" si="102">U42/T42</f>
        <v>1.1172161172161172E-2</v>
      </c>
      <c r="W42" s="101">
        <f t="shared" ref="W42" si="103">W41+U42</f>
        <v>-2296</v>
      </c>
      <c r="X42" s="72">
        <f t="shared" ref="X42" si="104">W42/T42</f>
        <v>-0.42051282051282052</v>
      </c>
    </row>
    <row r="43" spans="2:30" x14ac:dyDescent="0.25">
      <c r="B43" s="8">
        <v>39</v>
      </c>
      <c r="C43" s="107">
        <v>43930</v>
      </c>
      <c r="D43" s="36">
        <f t="shared" si="35"/>
        <v>6758</v>
      </c>
      <c r="E43" s="22">
        <v>910</v>
      </c>
      <c r="F43" s="26">
        <v>297</v>
      </c>
      <c r="G43" s="90">
        <f t="shared" si="70"/>
        <v>2.5034274878412625E-3</v>
      </c>
      <c r="H43" s="57">
        <f t="shared" si="89"/>
        <v>1.0336494340776996</v>
      </c>
      <c r="I43" s="18">
        <f t="shared" si="79"/>
        <v>623</v>
      </c>
      <c r="J43" s="22">
        <v>5551</v>
      </c>
      <c r="K43" s="26">
        <f t="shared" si="80"/>
        <v>910</v>
      </c>
      <c r="L43" s="136">
        <f t="shared" si="48"/>
        <v>-129</v>
      </c>
      <c r="M43" s="22">
        <f t="shared" si="19"/>
        <v>91</v>
      </c>
      <c r="N43" s="26">
        <f t="shared" si="49"/>
        <v>110</v>
      </c>
      <c r="P43" s="70">
        <f t="shared" si="52"/>
        <v>1.6460679406885143E-5</v>
      </c>
      <c r="Q43" s="69">
        <f t="shared" si="53"/>
        <v>0.7943122204486448</v>
      </c>
      <c r="R43" s="69">
        <f t="shared" si="54"/>
        <v>-4896.300869450989</v>
      </c>
      <c r="S43" s="133">
        <f t="shared" si="55"/>
        <v>5530</v>
      </c>
      <c r="T43" s="127">
        <f t="shared" ref="T43" si="105">J43</f>
        <v>5551</v>
      </c>
      <c r="U43" s="14">
        <f t="shared" ref="U43" si="106">S43-T43</f>
        <v>-21</v>
      </c>
      <c r="V43" s="100">
        <f t="shared" ref="V43" si="107">U43/T43</f>
        <v>-3.7831021437578815E-3</v>
      </c>
      <c r="W43" s="14">
        <f t="shared" ref="W43" si="108">W42+U43</f>
        <v>-2317</v>
      </c>
      <c r="X43" s="73">
        <f t="shared" ref="X43" si="109">W43/T43</f>
        <v>-0.41740226986128626</v>
      </c>
    </row>
    <row r="44" spans="2:30" ht="15.75" thickBot="1" x14ac:dyDescent="0.3">
      <c r="B44" s="52">
        <v>40</v>
      </c>
      <c r="C44" s="178">
        <v>43931</v>
      </c>
      <c r="D44" s="181">
        <f t="shared" si="35"/>
        <v>6946</v>
      </c>
      <c r="E44" s="176">
        <v>997</v>
      </c>
      <c r="F44" s="119">
        <v>318</v>
      </c>
      <c r="G44" s="120">
        <f t="shared" si="70"/>
        <v>2.5730700400333545E-3</v>
      </c>
      <c r="H44" s="121">
        <f t="shared" si="89"/>
        <v>1.027818881325836</v>
      </c>
      <c r="I44" s="181">
        <f t="shared" si="79"/>
        <v>501</v>
      </c>
      <c r="J44" s="177">
        <v>5631</v>
      </c>
      <c r="K44" s="119">
        <f t="shared" si="80"/>
        <v>997</v>
      </c>
      <c r="L44" s="180">
        <f t="shared" si="48"/>
        <v>-122</v>
      </c>
      <c r="M44" s="177">
        <f t="shared" si="19"/>
        <v>80</v>
      </c>
      <c r="N44" s="119">
        <f t="shared" si="49"/>
        <v>87</v>
      </c>
      <c r="P44" s="122">
        <f t="shared" si="52"/>
        <v>1.6460679406885143E-5</v>
      </c>
      <c r="Q44" s="123">
        <f t="shared" si="53"/>
        <v>0.79515534957835998</v>
      </c>
      <c r="R44" s="123">
        <f t="shared" si="54"/>
        <v>-4977.9058839418385</v>
      </c>
      <c r="S44" s="179">
        <f t="shared" si="55"/>
        <v>5609</v>
      </c>
      <c r="T44" s="128">
        <f t="shared" ref="T44" si="110">J44</f>
        <v>5631</v>
      </c>
      <c r="U44" s="124">
        <f t="shared" ref="U44" si="111">S44-T44</f>
        <v>-22</v>
      </c>
      <c r="V44" s="125">
        <f t="shared" ref="V44" si="112">U44/T44</f>
        <v>-3.9069437044929852E-3</v>
      </c>
      <c r="W44" s="124">
        <f t="shared" ref="W44" si="113">W43+U44</f>
        <v>-2339</v>
      </c>
      <c r="X44" s="126">
        <f t="shared" ref="X44" si="114">W44/T44</f>
        <v>-0.41537915112768603</v>
      </c>
    </row>
    <row r="45" spans="2:30" x14ac:dyDescent="0.25">
      <c r="B45" s="160">
        <v>41</v>
      </c>
      <c r="C45" s="161">
        <v>43932</v>
      </c>
      <c r="D45" s="162">
        <f t="shared" ref="D44:D58" si="115">D44+IF(M45&gt;0,M45,0)</f>
        <v>6992</v>
      </c>
      <c r="E45" s="163">
        <f t="shared" ref="E44:E58" si="116">E44+IF(N45&gt;0,N45,0)</f>
        <v>1134</v>
      </c>
      <c r="F45" s="164">
        <f>D45*(F$44/D$44)</f>
        <v>320.10596026490066</v>
      </c>
      <c r="G45" s="165">
        <f t="shared" si="70"/>
        <v>2.5901102389739726E-3</v>
      </c>
      <c r="H45" s="166">
        <f t="shared" si="89"/>
        <v>1.0066225165562914</v>
      </c>
      <c r="I45" s="162">
        <f t="shared" ref="I44:I58" si="117">INT((Z$4*K45+I44)/(1+Y$4*J45))</f>
        <v>345</v>
      </c>
      <c r="J45" s="167">
        <f t="shared" ref="J44:J58" si="118">S45</f>
        <v>5677</v>
      </c>
      <c r="K45" s="168">
        <f t="shared" ref="K44:K58" si="119">INT((X$4*J45+K44)/(1+W$4+Z$4))</f>
        <v>1134</v>
      </c>
      <c r="L45" s="162">
        <f t="shared" si="48"/>
        <v>-156</v>
      </c>
      <c r="M45" s="167">
        <f t="shared" si="19"/>
        <v>46</v>
      </c>
      <c r="N45" s="168">
        <f t="shared" si="49"/>
        <v>137</v>
      </c>
      <c r="P45" s="169">
        <f t="shared" si="52"/>
        <v>1.6460679406885143E-5</v>
      </c>
      <c r="Q45" s="170">
        <f t="shared" si="53"/>
        <v>0.79601988204349572</v>
      </c>
      <c r="R45" s="170">
        <f t="shared" si="54"/>
        <v>-5049.6465560217066</v>
      </c>
      <c r="S45" s="171">
        <f t="shared" si="55"/>
        <v>5677</v>
      </c>
      <c r="T45" s="172"/>
      <c r="U45" s="173"/>
      <c r="V45" s="174"/>
      <c r="W45" s="173"/>
      <c r="X45" s="175"/>
    </row>
    <row r="46" spans="2:30" x14ac:dyDescent="0.25">
      <c r="B46" s="7">
        <v>42</v>
      </c>
      <c r="C46" s="17">
        <v>43933</v>
      </c>
      <c r="D46" s="35">
        <f t="shared" si="115"/>
        <v>7021</v>
      </c>
      <c r="E46" s="4">
        <f t="shared" si="116"/>
        <v>1287</v>
      </c>
      <c r="F46" s="24">
        <f t="shared" ref="F46:F109" si="120">D46*(F$44/D$44)</f>
        <v>321.43363086668586</v>
      </c>
      <c r="G46" s="91">
        <f t="shared" si="70"/>
        <v>2.6008529730887102E-3</v>
      </c>
      <c r="H46" s="55">
        <f t="shared" si="89"/>
        <v>1.0041475972540046</v>
      </c>
      <c r="I46" s="35">
        <f t="shared" si="117"/>
        <v>189</v>
      </c>
      <c r="J46" s="25">
        <f t="shared" si="118"/>
        <v>5706</v>
      </c>
      <c r="K46" s="24">
        <f t="shared" si="119"/>
        <v>1287</v>
      </c>
      <c r="L46" s="35">
        <f t="shared" si="48"/>
        <v>-156</v>
      </c>
      <c r="M46" s="25">
        <f t="shared" si="19"/>
        <v>29</v>
      </c>
      <c r="N46" s="24">
        <f t="shared" si="49"/>
        <v>153</v>
      </c>
      <c r="P46" s="39">
        <f t="shared" si="52"/>
        <v>1.6460679406885143E-5</v>
      </c>
      <c r="Q46" s="38">
        <f t="shared" si="53"/>
        <v>0.79810717736743242</v>
      </c>
      <c r="R46" s="38">
        <f t="shared" si="54"/>
        <v>-5090.8974424676308</v>
      </c>
      <c r="S46" s="12">
        <f t="shared" si="55"/>
        <v>5706</v>
      </c>
      <c r="T46" s="130"/>
      <c r="U46" s="101"/>
      <c r="V46" s="99"/>
      <c r="W46" s="101"/>
      <c r="X46" s="72"/>
      <c r="AD46" s="104"/>
    </row>
    <row r="47" spans="2:30" x14ac:dyDescent="0.25">
      <c r="B47" s="8">
        <v>43</v>
      </c>
      <c r="C47" s="16">
        <v>43934</v>
      </c>
      <c r="D47" s="36">
        <f t="shared" si="115"/>
        <v>7034</v>
      </c>
      <c r="E47" s="22">
        <f t="shared" si="116"/>
        <v>1458</v>
      </c>
      <c r="F47" s="26">
        <f t="shared" si="120"/>
        <v>322.02879355024476</v>
      </c>
      <c r="G47" s="90">
        <f t="shared" si="70"/>
        <v>2.605668681484972E-3</v>
      </c>
      <c r="H47" s="57">
        <f t="shared" si="89"/>
        <v>1.0018515880928642</v>
      </c>
      <c r="I47" s="36">
        <f t="shared" si="117"/>
        <v>31</v>
      </c>
      <c r="J47" s="13">
        <f t="shared" si="118"/>
        <v>5719</v>
      </c>
      <c r="K47" s="23">
        <f t="shared" si="119"/>
        <v>1458</v>
      </c>
      <c r="L47" s="36">
        <f t="shared" si="48"/>
        <v>-158</v>
      </c>
      <c r="M47" s="13">
        <f t="shared" si="19"/>
        <v>13</v>
      </c>
      <c r="N47" s="23">
        <f t="shared" si="49"/>
        <v>171</v>
      </c>
      <c r="P47" s="70">
        <f t="shared" si="52"/>
        <v>1.6460679406885143E-5</v>
      </c>
      <c r="Q47" s="69">
        <f t="shared" si="53"/>
        <v>0.80050698012159827</v>
      </c>
      <c r="R47" s="69">
        <f t="shared" si="54"/>
        <v>-5116.9034360965825</v>
      </c>
      <c r="S47" s="11">
        <f t="shared" si="55"/>
        <v>5719</v>
      </c>
      <c r="T47" s="127"/>
      <c r="U47" s="14"/>
      <c r="V47" s="100"/>
      <c r="W47" s="14"/>
      <c r="X47" s="73"/>
    </row>
    <row r="48" spans="2:30" x14ac:dyDescent="0.25">
      <c r="B48" s="7">
        <v>44</v>
      </c>
      <c r="C48" s="17">
        <v>43935</v>
      </c>
      <c r="D48" s="35">
        <f t="shared" si="115"/>
        <v>7034</v>
      </c>
      <c r="E48" s="4">
        <f t="shared" si="116"/>
        <v>1648</v>
      </c>
      <c r="F48" s="24">
        <f t="shared" si="120"/>
        <v>322.02879355024476</v>
      </c>
      <c r="G48" s="91">
        <f t="shared" si="70"/>
        <v>2.605668681484972E-3</v>
      </c>
      <c r="H48" s="55">
        <f t="shared" si="89"/>
        <v>1</v>
      </c>
      <c r="I48" s="35">
        <f t="shared" si="117"/>
        <v>-130</v>
      </c>
      <c r="J48" s="25">
        <f t="shared" si="118"/>
        <v>5715</v>
      </c>
      <c r="K48" s="24">
        <f t="shared" si="119"/>
        <v>1648</v>
      </c>
      <c r="L48" s="35">
        <f t="shared" si="48"/>
        <v>-161</v>
      </c>
      <c r="M48" s="25">
        <f t="shared" si="19"/>
        <v>-4</v>
      </c>
      <c r="N48" s="24">
        <f t="shared" si="49"/>
        <v>190</v>
      </c>
      <c r="P48" s="39">
        <f t="shared" si="52"/>
        <v>1.6460679406885143E-5</v>
      </c>
      <c r="Q48" s="38">
        <f t="shared" si="53"/>
        <v>0.80323973529566273</v>
      </c>
      <c r="R48" s="38">
        <f t="shared" si="54"/>
        <v>-5128.5612953095615</v>
      </c>
      <c r="S48" s="12">
        <f t="shared" si="55"/>
        <v>5715</v>
      </c>
      <c r="T48" s="130"/>
      <c r="U48" s="101"/>
      <c r="V48" s="99"/>
      <c r="W48" s="101"/>
      <c r="X48" s="72"/>
    </row>
    <row r="49" spans="2:24" x14ac:dyDescent="0.25">
      <c r="B49" s="8">
        <v>45</v>
      </c>
      <c r="C49" s="16">
        <v>43936</v>
      </c>
      <c r="D49" s="36">
        <f t="shared" si="115"/>
        <v>7034</v>
      </c>
      <c r="E49" s="22">
        <f t="shared" si="116"/>
        <v>1860</v>
      </c>
      <c r="F49" s="26">
        <f t="shared" si="120"/>
        <v>322.02879355024476</v>
      </c>
      <c r="G49" s="90">
        <f t="shared" si="70"/>
        <v>2.605668681484972E-3</v>
      </c>
      <c r="H49" s="57">
        <f t="shared" si="89"/>
        <v>1</v>
      </c>
      <c r="I49" s="18">
        <f t="shared" si="117"/>
        <v>-296</v>
      </c>
      <c r="J49" s="22">
        <f t="shared" si="118"/>
        <v>5693</v>
      </c>
      <c r="K49" s="26">
        <f t="shared" si="119"/>
        <v>1860</v>
      </c>
      <c r="L49" s="18">
        <f t="shared" si="48"/>
        <v>-166</v>
      </c>
      <c r="M49" s="22">
        <f t="shared" si="19"/>
        <v>-22</v>
      </c>
      <c r="N49" s="26">
        <f t="shared" si="49"/>
        <v>212</v>
      </c>
      <c r="P49" s="70">
        <f t="shared" ref="P49:P80" si="121">Y$4*((1+W$4-X$4)*(1+W$4+Z$4)-X$4)</f>
        <v>1.6460679406885143E-5</v>
      </c>
      <c r="Q49" s="69">
        <f t="shared" ref="Q49:Q80" si="122">(1+W$4-X$4)*(1+W$4+Z$4)-Y$4*((Z$4*K48)+((I48+J48)*(1+W$4+Z$4)))</f>
        <v>0.80634048996993946</v>
      </c>
      <c r="R49" s="69">
        <f t="shared" ref="R49:R80" si="123">-J48*(1+W$4+Z$4)</f>
        <v>-5124.9742617055681</v>
      </c>
      <c r="S49" s="11">
        <f t="shared" si="55"/>
        <v>5693</v>
      </c>
      <c r="T49" s="127"/>
      <c r="U49" s="14"/>
      <c r="V49" s="100"/>
      <c r="W49" s="14"/>
      <c r="X49" s="73"/>
    </row>
    <row r="50" spans="2:24" x14ac:dyDescent="0.25">
      <c r="B50" s="7">
        <v>46</v>
      </c>
      <c r="C50" s="17">
        <v>43937</v>
      </c>
      <c r="D50" s="35">
        <f t="shared" si="115"/>
        <v>7034</v>
      </c>
      <c r="E50" s="4">
        <f t="shared" si="116"/>
        <v>2097</v>
      </c>
      <c r="F50" s="24">
        <f t="shared" si="120"/>
        <v>322.02879355024476</v>
      </c>
      <c r="G50" s="91">
        <f t="shared" si="70"/>
        <v>2.605668681484972E-3</v>
      </c>
      <c r="H50" s="55">
        <f t="shared" si="89"/>
        <v>1</v>
      </c>
      <c r="I50" s="35">
        <f t="shared" si="117"/>
        <v>-469</v>
      </c>
      <c r="J50" s="25">
        <f t="shared" si="118"/>
        <v>5654</v>
      </c>
      <c r="K50" s="24">
        <f t="shared" si="119"/>
        <v>2097</v>
      </c>
      <c r="L50" s="35">
        <f t="shared" si="48"/>
        <v>-173</v>
      </c>
      <c r="M50" s="25">
        <f t="shared" si="19"/>
        <v>-39</v>
      </c>
      <c r="N50" s="24">
        <f t="shared" si="49"/>
        <v>237</v>
      </c>
      <c r="P50" s="39">
        <f t="shared" si="121"/>
        <v>1.6460679406885143E-5</v>
      </c>
      <c r="Q50" s="38">
        <f t="shared" si="122"/>
        <v>0.80986473621441157</v>
      </c>
      <c r="R50" s="38">
        <f t="shared" si="123"/>
        <v>-5105.2455768836044</v>
      </c>
      <c r="S50" s="12">
        <f t="shared" si="55"/>
        <v>5654</v>
      </c>
      <c r="T50" s="130"/>
      <c r="U50" s="101"/>
      <c r="V50" s="99"/>
      <c r="W50" s="101"/>
      <c r="X50" s="72"/>
    </row>
    <row r="51" spans="2:24" x14ac:dyDescent="0.25">
      <c r="B51" s="8">
        <v>47</v>
      </c>
      <c r="C51" s="16">
        <v>43938</v>
      </c>
      <c r="D51" s="36">
        <f t="shared" si="115"/>
        <v>7034</v>
      </c>
      <c r="E51" s="22">
        <f t="shared" si="116"/>
        <v>2361</v>
      </c>
      <c r="F51" s="26">
        <f t="shared" si="120"/>
        <v>322.02879355024476</v>
      </c>
      <c r="G51" s="90">
        <f t="shared" si="70"/>
        <v>2.605668681484972E-3</v>
      </c>
      <c r="H51" s="57">
        <f t="shared" si="89"/>
        <v>1</v>
      </c>
      <c r="I51" s="18">
        <f t="shared" si="117"/>
        <v>-651</v>
      </c>
      <c r="J51" s="22">
        <f t="shared" si="118"/>
        <v>5596</v>
      </c>
      <c r="K51" s="26">
        <f t="shared" si="119"/>
        <v>2361</v>
      </c>
      <c r="L51" s="18">
        <f t="shared" si="48"/>
        <v>-182</v>
      </c>
      <c r="M51" s="22">
        <f t="shared" si="19"/>
        <v>-58</v>
      </c>
      <c r="N51" s="26">
        <f t="shared" si="49"/>
        <v>264</v>
      </c>
      <c r="P51" s="70">
        <f t="shared" si="121"/>
        <v>1.6460679406885143E-5</v>
      </c>
      <c r="Q51" s="69">
        <f t="shared" si="122"/>
        <v>0.81383486665175664</v>
      </c>
      <c r="R51" s="69">
        <f t="shared" si="123"/>
        <v>-5070.2719992446682</v>
      </c>
      <c r="S51" s="11">
        <f t="shared" si="55"/>
        <v>5596</v>
      </c>
      <c r="T51" s="127"/>
      <c r="U51" s="14"/>
      <c r="V51" s="100"/>
      <c r="W51" s="14"/>
      <c r="X51" s="73"/>
    </row>
    <row r="52" spans="2:24" x14ac:dyDescent="0.25">
      <c r="B52" s="7">
        <v>48</v>
      </c>
      <c r="C52" s="17">
        <v>43939</v>
      </c>
      <c r="D52" s="35">
        <f t="shared" si="115"/>
        <v>7034</v>
      </c>
      <c r="E52" s="4">
        <f t="shared" si="116"/>
        <v>2655</v>
      </c>
      <c r="F52" s="24">
        <f t="shared" si="120"/>
        <v>322.02879355024476</v>
      </c>
      <c r="G52" s="91">
        <f t="shared" si="70"/>
        <v>2.605668681484972E-3</v>
      </c>
      <c r="H52" s="55">
        <f t="shared" si="89"/>
        <v>1</v>
      </c>
      <c r="I52" s="35">
        <f t="shared" si="117"/>
        <v>-846</v>
      </c>
      <c r="J52" s="4">
        <f t="shared" si="118"/>
        <v>5519</v>
      </c>
      <c r="K52" s="24">
        <f t="shared" si="119"/>
        <v>2655</v>
      </c>
      <c r="L52" s="35">
        <f t="shared" si="48"/>
        <v>-195</v>
      </c>
      <c r="M52" s="4">
        <f t="shared" si="19"/>
        <v>-77</v>
      </c>
      <c r="N52" s="24">
        <f t="shared" si="49"/>
        <v>294</v>
      </c>
      <c r="P52" s="39">
        <f t="shared" si="121"/>
        <v>1.6460679406885143E-5</v>
      </c>
      <c r="Q52" s="38">
        <f t="shared" si="122"/>
        <v>0.81832097544260218</v>
      </c>
      <c r="R52" s="38">
        <f t="shared" si="123"/>
        <v>-5018.2600119867639</v>
      </c>
      <c r="S52" s="12">
        <f t="shared" si="55"/>
        <v>5519</v>
      </c>
      <c r="T52" s="130"/>
      <c r="U52" s="101"/>
      <c r="V52" s="99"/>
      <c r="W52" s="101"/>
      <c r="X52" s="72"/>
    </row>
    <row r="53" spans="2:24" x14ac:dyDescent="0.25">
      <c r="B53" s="8">
        <v>49</v>
      </c>
      <c r="C53" s="16">
        <v>43940</v>
      </c>
      <c r="D53" s="8">
        <f t="shared" si="115"/>
        <v>7034</v>
      </c>
      <c r="E53" s="3">
        <f t="shared" si="116"/>
        <v>2982</v>
      </c>
      <c r="F53" s="23">
        <f t="shared" si="120"/>
        <v>322.02879355024476</v>
      </c>
      <c r="G53" s="90">
        <f t="shared" si="70"/>
        <v>2.605668681484972E-3</v>
      </c>
      <c r="H53" s="54">
        <f t="shared" si="89"/>
        <v>1</v>
      </c>
      <c r="I53" s="8">
        <f t="shared" si="117"/>
        <v>-1056</v>
      </c>
      <c r="J53" s="3">
        <f t="shared" si="118"/>
        <v>5422</v>
      </c>
      <c r="K53" s="37">
        <f t="shared" si="119"/>
        <v>2982</v>
      </c>
      <c r="L53" s="8">
        <f t="shared" si="48"/>
        <v>-210</v>
      </c>
      <c r="M53" s="3">
        <f t="shared" si="19"/>
        <v>-97</v>
      </c>
      <c r="N53" s="37">
        <f t="shared" si="49"/>
        <v>327</v>
      </c>
      <c r="P53" s="70">
        <f t="shared" si="121"/>
        <v>1.6460679406885143E-5</v>
      </c>
      <c r="Q53" s="69">
        <f t="shared" si="122"/>
        <v>0.82339510438058416</v>
      </c>
      <c r="R53" s="69">
        <f t="shared" si="123"/>
        <v>-4949.2096151098913</v>
      </c>
      <c r="S53" s="11">
        <f t="shared" si="55"/>
        <v>5422</v>
      </c>
      <c r="T53" s="127"/>
      <c r="U53" s="14"/>
      <c r="V53" s="100"/>
      <c r="W53" s="14"/>
      <c r="X53" s="73"/>
    </row>
    <row r="54" spans="2:24" x14ac:dyDescent="0.25">
      <c r="B54" s="7">
        <v>50</v>
      </c>
      <c r="C54" s="17">
        <v>43941</v>
      </c>
      <c r="D54" s="7">
        <f t="shared" si="115"/>
        <v>7034</v>
      </c>
      <c r="E54" s="2">
        <f t="shared" si="116"/>
        <v>3346</v>
      </c>
      <c r="F54" s="24">
        <f t="shared" si="120"/>
        <v>322.02879355024476</v>
      </c>
      <c r="G54" s="91">
        <f t="shared" si="70"/>
        <v>2.605668681484972E-3</v>
      </c>
      <c r="H54" s="55">
        <f t="shared" si="89"/>
        <v>1</v>
      </c>
      <c r="I54" s="7">
        <f t="shared" si="117"/>
        <v>-1284</v>
      </c>
      <c r="J54" s="2">
        <f t="shared" si="118"/>
        <v>5305</v>
      </c>
      <c r="K54" s="34">
        <f t="shared" si="119"/>
        <v>3346</v>
      </c>
      <c r="L54" s="7">
        <f t="shared" si="48"/>
        <v>-228</v>
      </c>
      <c r="M54" s="2">
        <f t="shared" si="19"/>
        <v>-117</v>
      </c>
      <c r="N54" s="34">
        <f t="shared" si="49"/>
        <v>364</v>
      </c>
      <c r="P54" s="39">
        <f t="shared" si="121"/>
        <v>1.6460679406885143E-5</v>
      </c>
      <c r="Q54" s="38">
        <f t="shared" si="122"/>
        <v>0.8291127455356857</v>
      </c>
      <c r="R54" s="38">
        <f t="shared" si="123"/>
        <v>-4862.2240502130517</v>
      </c>
      <c r="S54" s="12">
        <f t="shared" si="55"/>
        <v>5305</v>
      </c>
      <c r="T54" s="130"/>
      <c r="U54" s="101"/>
      <c r="V54" s="99"/>
      <c r="W54" s="101"/>
      <c r="X54" s="72"/>
    </row>
    <row r="55" spans="2:24" x14ac:dyDescent="0.25">
      <c r="B55" s="8">
        <v>51</v>
      </c>
      <c r="C55" s="16">
        <v>43942</v>
      </c>
      <c r="D55" s="8">
        <f t="shared" si="115"/>
        <v>7034</v>
      </c>
      <c r="E55" s="3">
        <f t="shared" si="116"/>
        <v>3752</v>
      </c>
      <c r="F55" s="23">
        <f t="shared" si="120"/>
        <v>322.02879355024476</v>
      </c>
      <c r="G55" s="90">
        <f t="shared" si="70"/>
        <v>2.605668681484972E-3</v>
      </c>
      <c r="H55" s="54">
        <f t="shared" si="89"/>
        <v>1</v>
      </c>
      <c r="I55" s="8">
        <f t="shared" si="117"/>
        <v>-1534</v>
      </c>
      <c r="J55" s="3">
        <f t="shared" si="118"/>
        <v>5167</v>
      </c>
      <c r="K55" s="37">
        <f t="shared" si="119"/>
        <v>3752</v>
      </c>
      <c r="L55" s="8">
        <f t="shared" si="48"/>
        <v>-250</v>
      </c>
      <c r="M55" s="3">
        <f t="shared" si="19"/>
        <v>-138</v>
      </c>
      <c r="N55" s="37">
        <f t="shared" si="49"/>
        <v>406</v>
      </c>
      <c r="P55" s="70">
        <f t="shared" si="121"/>
        <v>1.6460679406885143E-5</v>
      </c>
      <c r="Q55" s="69">
        <f t="shared" si="122"/>
        <v>0.8355313386108979</v>
      </c>
      <c r="R55" s="69">
        <f t="shared" si="123"/>
        <v>-4757.3033172962441</v>
      </c>
      <c r="S55" s="11">
        <f t="shared" si="55"/>
        <v>5167</v>
      </c>
      <c r="T55" s="127"/>
      <c r="U55" s="14"/>
      <c r="V55" s="100"/>
      <c r="W55" s="14"/>
      <c r="X55" s="73"/>
    </row>
    <row r="56" spans="2:24" x14ac:dyDescent="0.25">
      <c r="B56" s="7">
        <v>52</v>
      </c>
      <c r="C56" s="17">
        <v>43943</v>
      </c>
      <c r="D56" s="7">
        <f t="shared" si="115"/>
        <v>7034</v>
      </c>
      <c r="E56" s="2">
        <f t="shared" si="116"/>
        <v>4204</v>
      </c>
      <c r="F56" s="24">
        <f t="shared" si="120"/>
        <v>322.02879355024476</v>
      </c>
      <c r="G56" s="91">
        <f t="shared" si="70"/>
        <v>2.605668681484972E-3</v>
      </c>
      <c r="H56" s="55">
        <f t="shared" si="89"/>
        <v>1</v>
      </c>
      <c r="I56" s="7">
        <f t="shared" si="117"/>
        <v>-1811</v>
      </c>
      <c r="J56" s="2">
        <f t="shared" si="118"/>
        <v>5008</v>
      </c>
      <c r="K56" s="34">
        <f t="shared" si="119"/>
        <v>4204</v>
      </c>
      <c r="L56" s="7">
        <f t="shared" si="48"/>
        <v>-277</v>
      </c>
      <c r="M56" s="2">
        <f t="shared" si="19"/>
        <v>-159</v>
      </c>
      <c r="N56" s="34">
        <f t="shared" si="49"/>
        <v>452</v>
      </c>
      <c r="P56" s="39">
        <f t="shared" si="121"/>
        <v>1.6460679406885143E-5</v>
      </c>
      <c r="Q56" s="38">
        <f t="shared" si="122"/>
        <v>0.84274337038952607</v>
      </c>
      <c r="R56" s="38">
        <f t="shared" si="123"/>
        <v>-4633.5506579584726</v>
      </c>
      <c r="S56" s="12">
        <f t="shared" si="55"/>
        <v>5008</v>
      </c>
      <c r="T56" s="130"/>
      <c r="U56" s="101"/>
      <c r="V56" s="99"/>
      <c r="W56" s="101"/>
      <c r="X56" s="72"/>
    </row>
    <row r="57" spans="2:24" x14ac:dyDescent="0.25">
      <c r="B57" s="8">
        <v>53</v>
      </c>
      <c r="C57" s="16">
        <v>43944</v>
      </c>
      <c r="D57" s="8">
        <f t="shared" si="115"/>
        <v>7034</v>
      </c>
      <c r="E57" s="3">
        <f t="shared" si="116"/>
        <v>4707</v>
      </c>
      <c r="F57" s="23">
        <f t="shared" si="120"/>
        <v>322.02879355024476</v>
      </c>
      <c r="G57" s="90">
        <f t="shared" si="70"/>
        <v>2.605668681484972E-3</v>
      </c>
      <c r="H57" s="54">
        <f t="shared" si="89"/>
        <v>1</v>
      </c>
      <c r="I57" s="8">
        <f t="shared" si="117"/>
        <v>-2119</v>
      </c>
      <c r="J57" s="3">
        <f t="shared" si="118"/>
        <v>4827</v>
      </c>
      <c r="K57" s="37">
        <f t="shared" si="119"/>
        <v>4707</v>
      </c>
      <c r="L57" s="8">
        <f t="shared" si="48"/>
        <v>-308</v>
      </c>
      <c r="M57" s="3">
        <f t="shared" ref="M57:M88" si="124">J57-J56</f>
        <v>-181</v>
      </c>
      <c r="N57" s="37">
        <f t="shared" si="49"/>
        <v>503</v>
      </c>
      <c r="P57" s="70">
        <f t="shared" si="121"/>
        <v>1.6460679406885143E-5</v>
      </c>
      <c r="Q57" s="69">
        <f t="shared" si="122"/>
        <v>0.8508393800218671</v>
      </c>
      <c r="R57" s="69">
        <f t="shared" si="123"/>
        <v>-4490.9660721997343</v>
      </c>
      <c r="S57" s="11">
        <f t="shared" si="55"/>
        <v>4827</v>
      </c>
      <c r="T57" s="127"/>
      <c r="U57" s="14"/>
      <c r="V57" s="100"/>
      <c r="W57" s="14"/>
      <c r="X57" s="73"/>
    </row>
    <row r="58" spans="2:24" x14ac:dyDescent="0.25">
      <c r="B58" s="7">
        <v>54</v>
      </c>
      <c r="C58" s="17">
        <v>43945</v>
      </c>
      <c r="D58" s="7">
        <f t="shared" si="115"/>
        <v>7034</v>
      </c>
      <c r="E58" s="2">
        <f t="shared" si="116"/>
        <v>5267</v>
      </c>
      <c r="F58" s="24">
        <f t="shared" si="120"/>
        <v>322.02879355024476</v>
      </c>
      <c r="G58" s="91">
        <f t="shared" si="70"/>
        <v>2.605668681484972E-3</v>
      </c>
      <c r="H58" s="55">
        <f t="shared" si="89"/>
        <v>1</v>
      </c>
      <c r="I58" s="7">
        <f t="shared" si="117"/>
        <v>-2465</v>
      </c>
      <c r="J58" s="2">
        <f t="shared" si="118"/>
        <v>4624</v>
      </c>
      <c r="K58" s="34">
        <f t="shared" si="119"/>
        <v>5267</v>
      </c>
      <c r="L58" s="7">
        <f t="shared" si="48"/>
        <v>-346</v>
      </c>
      <c r="M58" s="2">
        <f t="shared" si="124"/>
        <v>-203</v>
      </c>
      <c r="N58" s="34">
        <f t="shared" si="49"/>
        <v>560</v>
      </c>
      <c r="P58" s="39">
        <f t="shared" si="121"/>
        <v>1.6460679406885143E-5</v>
      </c>
      <c r="Q58" s="38">
        <f t="shared" si="122"/>
        <v>0.85991185429122619</v>
      </c>
      <c r="R58" s="38">
        <f t="shared" si="123"/>
        <v>-4328.6528016190332</v>
      </c>
      <c r="S58" s="12">
        <f t="shared" si="55"/>
        <v>4624</v>
      </c>
      <c r="T58" s="130"/>
      <c r="U58" s="101"/>
      <c r="V58" s="99"/>
      <c r="W58" s="101"/>
      <c r="X58" s="72"/>
    </row>
    <row r="59" spans="2:24" x14ac:dyDescent="0.25">
      <c r="B59" s="8">
        <v>55</v>
      </c>
      <c r="C59" s="16">
        <v>43946</v>
      </c>
      <c r="D59" s="8">
        <f t="shared" ref="D59:D90" si="125">D58+IF(M59&gt;0,M59,0)</f>
        <v>7034</v>
      </c>
      <c r="E59" s="3">
        <f t="shared" ref="E59:E90" si="126">E58+IF(N59&gt;0,N59,0)</f>
        <v>5891</v>
      </c>
      <c r="F59" s="23">
        <f t="shared" si="120"/>
        <v>322.02879355024476</v>
      </c>
      <c r="G59" s="90">
        <f t="shared" si="70"/>
        <v>2.605668681484972E-3</v>
      </c>
      <c r="H59" s="54">
        <f t="shared" si="89"/>
        <v>1</v>
      </c>
      <c r="I59" s="8">
        <f t="shared" ref="I59:I90" si="127">INT((Z$4*K59+I58)/(1+Y$4*J59))</f>
        <v>-2855</v>
      </c>
      <c r="J59" s="3">
        <f t="shared" ref="J59:J90" si="128">S59</f>
        <v>4399</v>
      </c>
      <c r="K59" s="37">
        <f t="shared" ref="K59:K90" si="129">INT((X$4*J59+K58)/(1+W$4+Z$4))</f>
        <v>5891</v>
      </c>
      <c r="L59" s="8">
        <f t="shared" ref="L59:L90" si="130">I59-I58</f>
        <v>-390</v>
      </c>
      <c r="M59" s="3">
        <f t="shared" si="124"/>
        <v>-225</v>
      </c>
      <c r="N59" s="37">
        <f t="shared" ref="N59:N90" si="131">K59-K58</f>
        <v>624</v>
      </c>
      <c r="P59" s="70">
        <f t="shared" si="121"/>
        <v>1.6460679406885143E-5</v>
      </c>
      <c r="Q59" s="69">
        <f t="shared" si="122"/>
        <v>0.87008832706122208</v>
      </c>
      <c r="R59" s="69">
        <f t="shared" si="123"/>
        <v>-4146.6108462163684</v>
      </c>
      <c r="S59" s="11">
        <f t="shared" si="55"/>
        <v>4399</v>
      </c>
      <c r="T59" s="127"/>
      <c r="U59" s="14"/>
      <c r="V59" s="100"/>
      <c r="W59" s="14"/>
      <c r="X59" s="73"/>
    </row>
    <row r="60" spans="2:24" x14ac:dyDescent="0.25">
      <c r="B60" s="7">
        <v>56</v>
      </c>
      <c r="C60" s="17">
        <v>43947</v>
      </c>
      <c r="D60" s="7">
        <f t="shared" si="125"/>
        <v>7034</v>
      </c>
      <c r="E60" s="2">
        <f t="shared" si="126"/>
        <v>6586</v>
      </c>
      <c r="F60" s="24">
        <f t="shared" si="120"/>
        <v>322.02879355024476</v>
      </c>
      <c r="G60" s="91">
        <f t="shared" si="70"/>
        <v>2.605668681484972E-3</v>
      </c>
      <c r="H60" s="55">
        <f t="shared" si="89"/>
        <v>1</v>
      </c>
      <c r="I60" s="7">
        <f t="shared" si="127"/>
        <v>-3298</v>
      </c>
      <c r="J60" s="2">
        <f t="shared" si="128"/>
        <v>4153</v>
      </c>
      <c r="K60" s="34">
        <f t="shared" si="129"/>
        <v>6586</v>
      </c>
      <c r="L60" s="7">
        <f t="shared" si="130"/>
        <v>-443</v>
      </c>
      <c r="M60" s="2">
        <f t="shared" si="124"/>
        <v>-246</v>
      </c>
      <c r="N60" s="34">
        <f t="shared" si="131"/>
        <v>695</v>
      </c>
      <c r="P60" s="39">
        <f t="shared" si="121"/>
        <v>1.6460679406885143E-5</v>
      </c>
      <c r="Q60" s="38">
        <f t="shared" si="122"/>
        <v>0.88148173010482933</v>
      </c>
      <c r="R60" s="38">
        <f t="shared" si="123"/>
        <v>-3944.8402059917398</v>
      </c>
      <c r="S60" s="12">
        <f t="shared" si="55"/>
        <v>4153</v>
      </c>
      <c r="T60" s="130"/>
      <c r="U60" s="101"/>
      <c r="V60" s="99"/>
      <c r="W60" s="101"/>
      <c r="X60" s="72"/>
    </row>
    <row r="61" spans="2:24" x14ac:dyDescent="0.25">
      <c r="B61" s="8">
        <v>57</v>
      </c>
      <c r="C61" s="16">
        <v>43948</v>
      </c>
      <c r="D61" s="8">
        <f t="shared" si="125"/>
        <v>7034</v>
      </c>
      <c r="E61" s="3">
        <f t="shared" si="126"/>
        <v>7359</v>
      </c>
      <c r="F61" s="23">
        <f t="shared" si="120"/>
        <v>322.02879355024476</v>
      </c>
      <c r="G61" s="90">
        <f t="shared" si="70"/>
        <v>2.605668681484972E-3</v>
      </c>
      <c r="H61" s="54">
        <f t="shared" si="89"/>
        <v>1</v>
      </c>
      <c r="I61" s="8">
        <f t="shared" si="127"/>
        <v>-3802</v>
      </c>
      <c r="J61" s="3">
        <f t="shared" si="128"/>
        <v>3886</v>
      </c>
      <c r="K61" s="37">
        <f t="shared" si="129"/>
        <v>7359</v>
      </c>
      <c r="L61" s="8">
        <f t="shared" si="130"/>
        <v>-504</v>
      </c>
      <c r="M61" s="3">
        <f t="shared" si="124"/>
        <v>-267</v>
      </c>
      <c r="N61" s="37">
        <f t="shared" si="131"/>
        <v>773</v>
      </c>
      <c r="P61" s="70">
        <f t="shared" si="121"/>
        <v>1.6460679406885143E-5</v>
      </c>
      <c r="Q61" s="69">
        <f t="shared" si="122"/>
        <v>0.89423809464232784</v>
      </c>
      <c r="R61" s="69">
        <f t="shared" si="123"/>
        <v>-3724.2376393461459</v>
      </c>
      <c r="S61" s="11">
        <f t="shared" si="55"/>
        <v>3886</v>
      </c>
      <c r="T61" s="127"/>
      <c r="U61" s="14"/>
      <c r="V61" s="100"/>
      <c r="W61" s="14"/>
      <c r="X61" s="73"/>
    </row>
    <row r="62" spans="2:24" x14ac:dyDescent="0.25">
      <c r="B62" s="7">
        <v>58</v>
      </c>
      <c r="C62" s="17">
        <v>43949</v>
      </c>
      <c r="D62" s="7">
        <f t="shared" si="125"/>
        <v>7034</v>
      </c>
      <c r="E62" s="2">
        <f t="shared" si="126"/>
        <v>8220</v>
      </c>
      <c r="F62" s="24">
        <f t="shared" si="120"/>
        <v>322.02879355024476</v>
      </c>
      <c r="G62" s="91">
        <f t="shared" si="70"/>
        <v>2.605668681484972E-3</v>
      </c>
      <c r="H62" s="55">
        <f t="shared" si="89"/>
        <v>1</v>
      </c>
      <c r="I62" s="7">
        <f t="shared" si="127"/>
        <v>-4379</v>
      </c>
      <c r="J62" s="2">
        <f t="shared" si="128"/>
        <v>3600</v>
      </c>
      <c r="K62" s="34">
        <f t="shared" si="129"/>
        <v>8220</v>
      </c>
      <c r="L62" s="7">
        <f t="shared" si="130"/>
        <v>-577</v>
      </c>
      <c r="M62" s="2">
        <f t="shared" si="124"/>
        <v>-286</v>
      </c>
      <c r="N62" s="34">
        <f t="shared" si="131"/>
        <v>861</v>
      </c>
      <c r="P62" s="39">
        <f t="shared" si="121"/>
        <v>1.6460679406885143E-5</v>
      </c>
      <c r="Q62" s="38">
        <f t="shared" si="122"/>
        <v>0.90850345189399773</v>
      </c>
      <c r="R62" s="38">
        <f t="shared" si="123"/>
        <v>-3484.8031462795866</v>
      </c>
      <c r="S62" s="12">
        <f t="shared" si="55"/>
        <v>3600</v>
      </c>
      <c r="T62" s="130"/>
      <c r="U62" s="101"/>
      <c r="V62" s="99"/>
      <c r="W62" s="101"/>
      <c r="X62" s="72"/>
    </row>
    <row r="63" spans="2:24" x14ac:dyDescent="0.25">
      <c r="B63" s="8">
        <v>59</v>
      </c>
      <c r="C63" s="16">
        <v>43950</v>
      </c>
      <c r="D63" s="8">
        <f t="shared" si="125"/>
        <v>7034</v>
      </c>
      <c r="E63" s="3">
        <f t="shared" si="126"/>
        <v>9179</v>
      </c>
      <c r="F63" s="23">
        <f t="shared" si="120"/>
        <v>322.02879355024476</v>
      </c>
      <c r="G63" s="90">
        <f t="shared" si="70"/>
        <v>2.605668681484972E-3</v>
      </c>
      <c r="H63" s="54">
        <f t="shared" si="89"/>
        <v>1</v>
      </c>
      <c r="I63" s="8">
        <f t="shared" si="127"/>
        <v>-5041</v>
      </c>
      <c r="J63" s="3">
        <f t="shared" si="128"/>
        <v>3298</v>
      </c>
      <c r="K63" s="37">
        <f t="shared" si="129"/>
        <v>9179</v>
      </c>
      <c r="L63" s="8">
        <f t="shared" si="130"/>
        <v>-662</v>
      </c>
      <c r="M63" s="3">
        <f t="shared" si="124"/>
        <v>-302</v>
      </c>
      <c r="N63" s="37">
        <f t="shared" si="131"/>
        <v>959</v>
      </c>
      <c r="P63" s="70">
        <f t="shared" si="121"/>
        <v>1.6460679406885143E-5</v>
      </c>
      <c r="Q63" s="69">
        <f t="shared" si="122"/>
        <v>0.92446277542644906</v>
      </c>
      <c r="R63" s="69">
        <f t="shared" si="123"/>
        <v>-3228.3302435940586</v>
      </c>
      <c r="S63" s="11">
        <f t="shared" si="55"/>
        <v>3298</v>
      </c>
      <c r="T63" s="127"/>
      <c r="U63" s="14"/>
      <c r="V63" s="100"/>
      <c r="W63" s="14"/>
      <c r="X63" s="73"/>
    </row>
    <row r="64" spans="2:24" x14ac:dyDescent="0.25">
      <c r="B64" s="7">
        <v>60</v>
      </c>
      <c r="C64" s="17">
        <v>43951</v>
      </c>
      <c r="D64" s="7">
        <f t="shared" si="125"/>
        <v>7034</v>
      </c>
      <c r="E64" s="2">
        <f t="shared" si="126"/>
        <v>10247</v>
      </c>
      <c r="F64" s="24">
        <f t="shared" si="120"/>
        <v>322.02879355024476</v>
      </c>
      <c r="G64" s="91">
        <f t="shared" si="70"/>
        <v>2.605668681484972E-3</v>
      </c>
      <c r="H64" s="55">
        <f t="shared" si="89"/>
        <v>1</v>
      </c>
      <c r="I64" s="7">
        <f t="shared" si="127"/>
        <v>-5803</v>
      </c>
      <c r="J64" s="2">
        <f t="shared" si="128"/>
        <v>2983</v>
      </c>
      <c r="K64" s="34">
        <f t="shared" si="129"/>
        <v>10247</v>
      </c>
      <c r="L64" s="7">
        <f t="shared" si="130"/>
        <v>-762</v>
      </c>
      <c r="M64" s="2">
        <f t="shared" si="124"/>
        <v>-315</v>
      </c>
      <c r="N64" s="34">
        <f t="shared" si="131"/>
        <v>1068</v>
      </c>
      <c r="P64" s="39">
        <f t="shared" si="121"/>
        <v>1.6460679406885143E-5</v>
      </c>
      <c r="Q64" s="38">
        <f t="shared" si="122"/>
        <v>0.94228448908263951</v>
      </c>
      <c r="R64" s="38">
        <f t="shared" si="123"/>
        <v>-2957.509206492557</v>
      </c>
      <c r="S64" s="12">
        <f t="shared" si="55"/>
        <v>2983</v>
      </c>
      <c r="T64" s="130"/>
      <c r="U64" s="101"/>
      <c r="V64" s="99"/>
      <c r="W64" s="101"/>
      <c r="X64" s="72"/>
    </row>
    <row r="65" spans="2:24" x14ac:dyDescent="0.25">
      <c r="B65" s="8">
        <v>61</v>
      </c>
      <c r="C65" s="16">
        <v>43952</v>
      </c>
      <c r="D65" s="8">
        <f t="shared" si="125"/>
        <v>7034</v>
      </c>
      <c r="E65" s="3">
        <f t="shared" si="126"/>
        <v>11437</v>
      </c>
      <c r="F65" s="23">
        <f t="shared" si="120"/>
        <v>322.02879355024476</v>
      </c>
      <c r="G65" s="90">
        <f t="shared" si="70"/>
        <v>2.605668681484972E-3</v>
      </c>
      <c r="H65" s="54">
        <f t="shared" si="89"/>
        <v>1</v>
      </c>
      <c r="I65" s="8">
        <f t="shared" si="127"/>
        <v>-6683</v>
      </c>
      <c r="J65" s="3">
        <f t="shared" si="128"/>
        <v>2659</v>
      </c>
      <c r="K65" s="37">
        <f t="shared" si="129"/>
        <v>11437</v>
      </c>
      <c r="L65" s="8">
        <f t="shared" si="130"/>
        <v>-880</v>
      </c>
      <c r="M65" s="3">
        <f t="shared" si="124"/>
        <v>-324</v>
      </c>
      <c r="N65" s="37">
        <f t="shared" si="131"/>
        <v>1190</v>
      </c>
      <c r="P65" s="70">
        <f t="shared" si="121"/>
        <v>1.6460679406885143E-5</v>
      </c>
      <c r="Q65" s="69">
        <f t="shared" si="122"/>
        <v>0.96218861350949303</v>
      </c>
      <c r="R65" s="69">
        <f t="shared" si="123"/>
        <v>-2675.0303101780769</v>
      </c>
      <c r="S65" s="11">
        <f t="shared" si="55"/>
        <v>2659</v>
      </c>
      <c r="T65" s="127"/>
      <c r="U65" s="14"/>
      <c r="V65" s="100"/>
      <c r="W65" s="14"/>
      <c r="X65" s="73"/>
    </row>
    <row r="66" spans="2:24" x14ac:dyDescent="0.25">
      <c r="B66" s="7">
        <v>62</v>
      </c>
      <c r="C66" s="17">
        <v>43953</v>
      </c>
      <c r="D66" s="7">
        <f t="shared" si="125"/>
        <v>7034</v>
      </c>
      <c r="E66" s="2">
        <f t="shared" si="126"/>
        <v>12763</v>
      </c>
      <c r="F66" s="24">
        <f t="shared" si="120"/>
        <v>322.02879355024476</v>
      </c>
      <c r="G66" s="91">
        <f t="shared" si="70"/>
        <v>2.605668681484972E-3</v>
      </c>
      <c r="H66" s="55">
        <f t="shared" si="89"/>
        <v>1</v>
      </c>
      <c r="I66" s="7">
        <f t="shared" si="127"/>
        <v>-7699</v>
      </c>
      <c r="J66" s="2">
        <f t="shared" si="128"/>
        <v>2331</v>
      </c>
      <c r="K66" s="34">
        <f t="shared" si="129"/>
        <v>12763</v>
      </c>
      <c r="L66" s="7">
        <f t="shared" si="130"/>
        <v>-1016</v>
      </c>
      <c r="M66" s="2">
        <f t="shared" si="124"/>
        <v>-328</v>
      </c>
      <c r="N66" s="34">
        <f t="shared" si="131"/>
        <v>1326</v>
      </c>
      <c r="P66" s="39">
        <f t="shared" si="121"/>
        <v>1.6460679406885143E-5</v>
      </c>
      <c r="Q66" s="38">
        <f t="shared" si="122"/>
        <v>0.98443216406725598</v>
      </c>
      <c r="R66" s="38">
        <f t="shared" si="123"/>
        <v>-2384.4805882546116</v>
      </c>
      <c r="S66" s="12">
        <f t="shared" si="55"/>
        <v>2331</v>
      </c>
      <c r="T66" s="130"/>
      <c r="U66" s="101"/>
      <c r="V66" s="99"/>
      <c r="W66" s="101"/>
      <c r="X66" s="72"/>
    </row>
    <row r="67" spans="2:24" x14ac:dyDescent="0.25">
      <c r="B67" s="8">
        <v>63</v>
      </c>
      <c r="C67" s="16">
        <v>43954</v>
      </c>
      <c r="D67" s="8">
        <f t="shared" si="125"/>
        <v>7034</v>
      </c>
      <c r="E67" s="3">
        <f t="shared" si="126"/>
        <v>14240</v>
      </c>
      <c r="F67" s="23">
        <f t="shared" si="120"/>
        <v>322.02879355024476</v>
      </c>
      <c r="G67" s="90">
        <f t="shared" si="70"/>
        <v>2.605668681484972E-3</v>
      </c>
      <c r="H67" s="54">
        <f t="shared" si="89"/>
        <v>1</v>
      </c>
      <c r="I67" s="8">
        <f t="shared" si="127"/>
        <v>-8874</v>
      </c>
      <c r="J67" s="3">
        <f t="shared" si="128"/>
        <v>2005</v>
      </c>
      <c r="K67" s="37">
        <f t="shared" si="129"/>
        <v>14240</v>
      </c>
      <c r="L67" s="8">
        <f t="shared" si="130"/>
        <v>-1175</v>
      </c>
      <c r="M67" s="3">
        <f t="shared" si="124"/>
        <v>-326</v>
      </c>
      <c r="N67" s="37">
        <f t="shared" si="131"/>
        <v>1477</v>
      </c>
      <c r="P67" s="70">
        <f t="shared" si="121"/>
        <v>1.6460679406885143E-5</v>
      </c>
      <c r="Q67" s="69">
        <f t="shared" si="122"/>
        <v>1.0092575540255297</v>
      </c>
      <c r="R67" s="69">
        <f t="shared" si="123"/>
        <v>-2090.3438327271529</v>
      </c>
      <c r="S67" s="11">
        <f t="shared" si="55"/>
        <v>2005</v>
      </c>
      <c r="T67" s="127"/>
      <c r="U67" s="14"/>
      <c r="V67" s="100"/>
      <c r="W67" s="14"/>
      <c r="X67" s="73"/>
    </row>
    <row r="68" spans="2:24" x14ac:dyDescent="0.25">
      <c r="B68" s="7">
        <v>64</v>
      </c>
      <c r="C68" s="17">
        <v>43955</v>
      </c>
      <c r="D68" s="7">
        <f t="shared" si="125"/>
        <v>7034</v>
      </c>
      <c r="E68" s="2">
        <f t="shared" si="126"/>
        <v>15886</v>
      </c>
      <c r="F68" s="24">
        <f t="shared" si="120"/>
        <v>322.02879355024476</v>
      </c>
      <c r="G68" s="91">
        <f t="shared" ref="G68:G99" si="132">D68/U$3</f>
        <v>2.605668681484972E-3</v>
      </c>
      <c r="H68" s="55">
        <f t="shared" si="89"/>
        <v>1</v>
      </c>
      <c r="I68" s="7">
        <f t="shared" si="127"/>
        <v>-10232</v>
      </c>
      <c r="J68" s="2">
        <f t="shared" si="128"/>
        <v>1688</v>
      </c>
      <c r="K68" s="34">
        <f t="shared" si="129"/>
        <v>15886</v>
      </c>
      <c r="L68" s="7">
        <f t="shared" si="130"/>
        <v>-1358</v>
      </c>
      <c r="M68" s="2">
        <f t="shared" si="124"/>
        <v>-317</v>
      </c>
      <c r="N68" s="34">
        <f t="shared" si="131"/>
        <v>1646</v>
      </c>
      <c r="P68" s="39">
        <f t="shared" si="121"/>
        <v>1.6460679406885143E-5</v>
      </c>
      <c r="Q68" s="38">
        <f t="shared" si="122"/>
        <v>1.0369753431815354</v>
      </c>
      <c r="R68" s="38">
        <f t="shared" si="123"/>
        <v>-1798.0005940016908</v>
      </c>
      <c r="S68" s="12">
        <f t="shared" si="55"/>
        <v>1688</v>
      </c>
      <c r="T68" s="130"/>
      <c r="U68" s="101"/>
      <c r="V68" s="99"/>
      <c r="W68" s="101"/>
      <c r="X68" s="72"/>
    </row>
    <row r="69" spans="2:24" x14ac:dyDescent="0.25">
      <c r="B69" s="8">
        <v>65</v>
      </c>
      <c r="C69" s="16">
        <v>43956</v>
      </c>
      <c r="D69" s="8">
        <f t="shared" si="125"/>
        <v>7034</v>
      </c>
      <c r="E69" s="3">
        <f t="shared" si="126"/>
        <v>17720</v>
      </c>
      <c r="F69" s="23">
        <f t="shared" si="120"/>
        <v>322.02879355024476</v>
      </c>
      <c r="G69" s="90">
        <f t="shared" si="132"/>
        <v>2.605668681484972E-3</v>
      </c>
      <c r="H69" s="54">
        <f t="shared" si="89"/>
        <v>1</v>
      </c>
      <c r="I69" s="8">
        <f t="shared" si="127"/>
        <v>-11801</v>
      </c>
      <c r="J69" s="3">
        <f t="shared" si="128"/>
        <v>1387</v>
      </c>
      <c r="K69" s="37">
        <f t="shared" si="129"/>
        <v>17720</v>
      </c>
      <c r="L69" s="8">
        <f t="shared" si="130"/>
        <v>-1569</v>
      </c>
      <c r="M69" s="3">
        <f t="shared" si="124"/>
        <v>-301</v>
      </c>
      <c r="N69" s="37">
        <f t="shared" si="131"/>
        <v>1834</v>
      </c>
      <c r="P69" s="70">
        <f t="shared" si="121"/>
        <v>1.6460679406885143E-5</v>
      </c>
      <c r="Q69" s="69">
        <f t="shared" si="122"/>
        <v>1.0679019342315186</v>
      </c>
      <c r="R69" s="69">
        <f t="shared" si="123"/>
        <v>-1513.728180885214</v>
      </c>
      <c r="S69" s="11">
        <f t="shared" si="55"/>
        <v>1387</v>
      </c>
      <c r="T69" s="127"/>
      <c r="U69" s="14"/>
      <c r="V69" s="100"/>
      <c r="W69" s="14"/>
      <c r="X69" s="73"/>
    </row>
    <row r="70" spans="2:24" x14ac:dyDescent="0.25">
      <c r="B70" s="7">
        <v>66</v>
      </c>
      <c r="C70" s="17">
        <v>43957</v>
      </c>
      <c r="D70" s="7">
        <f t="shared" si="125"/>
        <v>7034</v>
      </c>
      <c r="E70" s="2">
        <f t="shared" si="126"/>
        <v>19764</v>
      </c>
      <c r="F70" s="24">
        <f t="shared" si="120"/>
        <v>322.02879355024476</v>
      </c>
      <c r="G70" s="91">
        <f t="shared" si="132"/>
        <v>2.605668681484972E-3</v>
      </c>
      <c r="H70" s="55">
        <f t="shared" si="89"/>
        <v>1</v>
      </c>
      <c r="I70" s="7">
        <f t="shared" si="127"/>
        <v>-13609</v>
      </c>
      <c r="J70" s="2">
        <f t="shared" si="128"/>
        <v>1109</v>
      </c>
      <c r="K70" s="34">
        <f t="shared" si="129"/>
        <v>19764</v>
      </c>
      <c r="L70" s="7">
        <f t="shared" si="130"/>
        <v>-1808</v>
      </c>
      <c r="M70" s="2">
        <f t="shared" si="124"/>
        <v>-278</v>
      </c>
      <c r="N70" s="34">
        <f t="shared" si="131"/>
        <v>2044</v>
      </c>
      <c r="P70" s="39">
        <f t="shared" si="121"/>
        <v>1.6460679406885143E-5</v>
      </c>
      <c r="Q70" s="38">
        <f t="shared" si="122"/>
        <v>1.1024218763993447</v>
      </c>
      <c r="R70" s="38">
        <f t="shared" si="123"/>
        <v>-1243.803902184711</v>
      </c>
      <c r="S70" s="12">
        <f t="shared" si="55"/>
        <v>1109</v>
      </c>
      <c r="T70" s="130"/>
      <c r="U70" s="101"/>
      <c r="V70" s="99"/>
      <c r="W70" s="101"/>
      <c r="X70" s="72"/>
    </row>
    <row r="71" spans="2:24" x14ac:dyDescent="0.25">
      <c r="B71" s="8">
        <v>67</v>
      </c>
      <c r="C71" s="16">
        <v>43958</v>
      </c>
      <c r="D71" s="8">
        <f t="shared" si="125"/>
        <v>7034</v>
      </c>
      <c r="E71" s="3">
        <f t="shared" si="126"/>
        <v>22042</v>
      </c>
      <c r="F71" s="23">
        <f t="shared" si="120"/>
        <v>322.02879355024476</v>
      </c>
      <c r="G71" s="90">
        <f t="shared" si="132"/>
        <v>2.605668681484972E-3</v>
      </c>
      <c r="H71" s="54">
        <f t="shared" si="89"/>
        <v>1</v>
      </c>
      <c r="I71" s="8">
        <f t="shared" si="127"/>
        <v>-15687</v>
      </c>
      <c r="J71" s="3">
        <f t="shared" si="128"/>
        <v>860</v>
      </c>
      <c r="K71" s="37">
        <f t="shared" si="129"/>
        <v>22042</v>
      </c>
      <c r="L71" s="8">
        <f t="shared" si="130"/>
        <v>-2078</v>
      </c>
      <c r="M71" s="3">
        <f t="shared" si="124"/>
        <v>-249</v>
      </c>
      <c r="N71" s="37">
        <f t="shared" si="131"/>
        <v>2278</v>
      </c>
      <c r="P71" s="70">
        <f t="shared" si="121"/>
        <v>1.6460679406885143E-5</v>
      </c>
      <c r="Q71" s="69">
        <f t="shared" si="122"/>
        <v>1.1409255618079031</v>
      </c>
      <c r="R71" s="69">
        <f t="shared" si="123"/>
        <v>-994.5050667071697</v>
      </c>
      <c r="S71" s="11">
        <f t="shared" si="55"/>
        <v>860</v>
      </c>
      <c r="T71" s="127"/>
      <c r="U71" s="14"/>
      <c r="V71" s="100"/>
      <c r="W71" s="14"/>
      <c r="X71" s="73"/>
    </row>
    <row r="72" spans="2:24" x14ac:dyDescent="0.25">
      <c r="B72" s="7">
        <v>68</v>
      </c>
      <c r="C72" s="17">
        <v>43959</v>
      </c>
      <c r="D72" s="7">
        <f t="shared" si="125"/>
        <v>7034</v>
      </c>
      <c r="E72" s="2">
        <f t="shared" si="126"/>
        <v>24582</v>
      </c>
      <c r="F72" s="24">
        <f t="shared" si="120"/>
        <v>322.02879355024476</v>
      </c>
      <c r="G72" s="91">
        <f t="shared" si="132"/>
        <v>2.605668681484972E-3</v>
      </c>
      <c r="H72" s="55">
        <f t="shared" ref="H72:H103" si="133">D72/D71</f>
        <v>1</v>
      </c>
      <c r="I72" s="7">
        <f t="shared" si="127"/>
        <v>-18067</v>
      </c>
      <c r="J72" s="2">
        <f t="shared" si="128"/>
        <v>645</v>
      </c>
      <c r="K72" s="34">
        <f t="shared" si="129"/>
        <v>24582</v>
      </c>
      <c r="L72" s="7">
        <f t="shared" si="130"/>
        <v>-2380</v>
      </c>
      <c r="M72" s="2">
        <f t="shared" si="124"/>
        <v>-215</v>
      </c>
      <c r="N72" s="34">
        <f t="shared" si="131"/>
        <v>2540</v>
      </c>
      <c r="P72" s="39">
        <f t="shared" si="121"/>
        <v>1.6460679406885143E-5</v>
      </c>
      <c r="Q72" s="38">
        <f t="shared" si="122"/>
        <v>1.1838734767407117</v>
      </c>
      <c r="R72" s="38">
        <f t="shared" si="123"/>
        <v>-771.21222485858061</v>
      </c>
      <c r="S72" s="12">
        <f t="shared" si="55"/>
        <v>645</v>
      </c>
      <c r="T72" s="130"/>
      <c r="U72" s="101"/>
      <c r="V72" s="99"/>
      <c r="W72" s="101"/>
      <c r="X72" s="72"/>
    </row>
    <row r="73" spans="2:24" x14ac:dyDescent="0.25">
      <c r="B73" s="8">
        <v>69</v>
      </c>
      <c r="C73" s="16">
        <v>43960</v>
      </c>
      <c r="D73" s="8">
        <f t="shared" si="125"/>
        <v>7034</v>
      </c>
      <c r="E73" s="3">
        <f t="shared" si="126"/>
        <v>27413</v>
      </c>
      <c r="F73" s="23">
        <f t="shared" si="120"/>
        <v>322.02879355024476</v>
      </c>
      <c r="G73" s="90">
        <f t="shared" si="132"/>
        <v>2.605668681484972E-3</v>
      </c>
      <c r="H73" s="54">
        <f t="shared" si="133"/>
        <v>1</v>
      </c>
      <c r="I73" s="8">
        <f t="shared" si="127"/>
        <v>-20782</v>
      </c>
      <c r="J73" s="3">
        <f t="shared" si="128"/>
        <v>466</v>
      </c>
      <c r="K73" s="37">
        <f t="shared" si="129"/>
        <v>27413</v>
      </c>
      <c r="L73" s="8">
        <f t="shared" si="130"/>
        <v>-2715</v>
      </c>
      <c r="M73" s="3">
        <f t="shared" si="124"/>
        <v>-179</v>
      </c>
      <c r="N73" s="37">
        <f t="shared" si="131"/>
        <v>2831</v>
      </c>
      <c r="P73" s="70">
        <f t="shared" si="121"/>
        <v>1.6460679406885143E-5</v>
      </c>
      <c r="Q73" s="69">
        <f t="shared" si="122"/>
        <v>1.2317669974606262</v>
      </c>
      <c r="R73" s="69">
        <f t="shared" si="123"/>
        <v>-578.40916864393546</v>
      </c>
      <c r="S73" s="11">
        <f t="shared" si="55"/>
        <v>466</v>
      </c>
      <c r="T73" s="127"/>
      <c r="U73" s="14"/>
      <c r="V73" s="100"/>
      <c r="W73" s="14"/>
      <c r="X73" s="73"/>
    </row>
    <row r="74" spans="2:24" x14ac:dyDescent="0.25">
      <c r="B74" s="7">
        <v>70</v>
      </c>
      <c r="C74" s="17">
        <v>43961</v>
      </c>
      <c r="D74" s="7">
        <f t="shared" si="125"/>
        <v>7034</v>
      </c>
      <c r="E74" s="2">
        <f t="shared" si="126"/>
        <v>30570</v>
      </c>
      <c r="F74" s="24">
        <f t="shared" si="120"/>
        <v>322.02879355024476</v>
      </c>
      <c r="G74" s="91">
        <f t="shared" si="132"/>
        <v>2.605668681484972E-3</v>
      </c>
      <c r="H74" s="55">
        <f t="shared" si="133"/>
        <v>1</v>
      </c>
      <c r="I74" s="7">
        <f t="shared" si="127"/>
        <v>-23866</v>
      </c>
      <c r="J74" s="2">
        <f t="shared" si="128"/>
        <v>323</v>
      </c>
      <c r="K74" s="34">
        <f t="shared" si="129"/>
        <v>30570</v>
      </c>
      <c r="L74" s="7">
        <f t="shared" si="130"/>
        <v>-3084</v>
      </c>
      <c r="M74" s="2">
        <f t="shared" si="124"/>
        <v>-143</v>
      </c>
      <c r="N74" s="34">
        <f t="shared" si="131"/>
        <v>3157</v>
      </c>
      <c r="P74" s="39">
        <f t="shared" si="121"/>
        <v>1.6460679406885143E-5</v>
      </c>
      <c r="Q74" s="38">
        <f t="shared" si="122"/>
        <v>1.2851756467581223</v>
      </c>
      <c r="R74" s="38">
        <f t="shared" si="123"/>
        <v>-417.88941486523089</v>
      </c>
      <c r="S74" s="12">
        <f t="shared" si="55"/>
        <v>323</v>
      </c>
      <c r="T74" s="130"/>
      <c r="U74" s="101"/>
      <c r="V74" s="99"/>
      <c r="W74" s="101"/>
      <c r="X74" s="72"/>
    </row>
    <row r="75" spans="2:24" x14ac:dyDescent="0.25">
      <c r="B75" s="8">
        <v>71</v>
      </c>
      <c r="C75" s="16">
        <v>43962</v>
      </c>
      <c r="D75" s="8">
        <f t="shared" si="125"/>
        <v>7034</v>
      </c>
      <c r="E75" s="3">
        <f t="shared" si="126"/>
        <v>34090</v>
      </c>
      <c r="F75" s="23">
        <f t="shared" si="120"/>
        <v>322.02879355024476</v>
      </c>
      <c r="G75" s="90">
        <f t="shared" si="132"/>
        <v>2.605668681484972E-3</v>
      </c>
      <c r="H75" s="54">
        <f t="shared" si="133"/>
        <v>1</v>
      </c>
      <c r="I75" s="8">
        <f t="shared" si="127"/>
        <v>-27356</v>
      </c>
      <c r="J75" s="3">
        <f t="shared" si="128"/>
        <v>214</v>
      </c>
      <c r="K75" s="37">
        <f t="shared" si="129"/>
        <v>34090</v>
      </c>
      <c r="L75" s="8">
        <f t="shared" si="130"/>
        <v>-3490</v>
      </c>
      <c r="M75" s="3">
        <f t="shared" si="124"/>
        <v>-109</v>
      </c>
      <c r="N75" s="37">
        <f t="shared" si="131"/>
        <v>3520</v>
      </c>
      <c r="P75" s="70">
        <f t="shared" si="121"/>
        <v>1.6460679406885143E-5</v>
      </c>
      <c r="Q75" s="69">
        <f t="shared" si="122"/>
        <v>1.3447302823926828</v>
      </c>
      <c r="R75" s="69">
        <f t="shared" si="123"/>
        <v>-289.65296352246691</v>
      </c>
      <c r="S75" s="11">
        <f t="shared" si="55"/>
        <v>214</v>
      </c>
      <c r="T75" s="127"/>
      <c r="U75" s="14"/>
      <c r="V75" s="100"/>
      <c r="W75" s="14"/>
      <c r="X75" s="73"/>
    </row>
    <row r="76" spans="2:24" x14ac:dyDescent="0.25">
      <c r="B76" s="7">
        <v>72</v>
      </c>
      <c r="C76" s="17">
        <v>43963</v>
      </c>
      <c r="D76" s="7">
        <f t="shared" si="125"/>
        <v>7034</v>
      </c>
      <c r="E76" s="2">
        <f t="shared" si="126"/>
        <v>38015</v>
      </c>
      <c r="F76" s="24">
        <f t="shared" si="120"/>
        <v>322.02879355024476</v>
      </c>
      <c r="G76" s="91">
        <f t="shared" si="132"/>
        <v>2.605668681484972E-3</v>
      </c>
      <c r="H76" s="55">
        <f t="shared" si="133"/>
        <v>1</v>
      </c>
      <c r="I76" s="7">
        <f t="shared" si="127"/>
        <v>-31290</v>
      </c>
      <c r="J76" s="2">
        <f t="shared" si="128"/>
        <v>135</v>
      </c>
      <c r="K76" s="34">
        <f t="shared" si="129"/>
        <v>38015</v>
      </c>
      <c r="L76" s="7">
        <f t="shared" si="130"/>
        <v>-3934</v>
      </c>
      <c r="M76" s="2">
        <f t="shared" si="124"/>
        <v>-79</v>
      </c>
      <c r="N76" s="34">
        <f t="shared" si="131"/>
        <v>3925</v>
      </c>
      <c r="P76" s="39">
        <f t="shared" si="121"/>
        <v>1.6460679406885143E-5</v>
      </c>
      <c r="Q76" s="38">
        <f t="shared" si="122"/>
        <v>1.4111484060080719</v>
      </c>
      <c r="R76" s="38">
        <f t="shared" si="123"/>
        <v>-191.9062978136468</v>
      </c>
      <c r="S76" s="12">
        <f t="shared" si="55"/>
        <v>135</v>
      </c>
      <c r="T76" s="130"/>
      <c r="U76" s="101"/>
      <c r="V76" s="99"/>
      <c r="W76" s="101"/>
      <c r="X76" s="72"/>
    </row>
    <row r="77" spans="2:24" x14ac:dyDescent="0.25">
      <c r="B77" s="8">
        <v>73</v>
      </c>
      <c r="C77" s="16">
        <v>43964</v>
      </c>
      <c r="D77" s="8">
        <f t="shared" si="125"/>
        <v>7034</v>
      </c>
      <c r="E77" s="3">
        <f t="shared" si="126"/>
        <v>42391</v>
      </c>
      <c r="F77" s="23">
        <f t="shared" si="120"/>
        <v>322.02879355024476</v>
      </c>
      <c r="G77" s="90">
        <f t="shared" si="132"/>
        <v>2.605668681484972E-3</v>
      </c>
      <c r="H77" s="54">
        <f t="shared" si="133"/>
        <v>1</v>
      </c>
      <c r="I77" s="8">
        <f t="shared" si="127"/>
        <v>-35711</v>
      </c>
      <c r="J77" s="3">
        <f t="shared" si="128"/>
        <v>81</v>
      </c>
      <c r="K77" s="37">
        <f t="shared" si="129"/>
        <v>42391</v>
      </c>
      <c r="L77" s="8">
        <f t="shared" si="130"/>
        <v>-4421</v>
      </c>
      <c r="M77" s="3">
        <f t="shared" si="124"/>
        <v>-54</v>
      </c>
      <c r="N77" s="37">
        <f t="shared" si="131"/>
        <v>4376</v>
      </c>
      <c r="P77" s="70">
        <f t="shared" si="121"/>
        <v>1.6460679406885143E-5</v>
      </c>
      <c r="Q77" s="69">
        <f t="shared" si="122"/>
        <v>1.4852069065840521</v>
      </c>
      <c r="R77" s="69">
        <f t="shared" si="123"/>
        <v>-121.06238413477719</v>
      </c>
      <c r="S77" s="11">
        <f t="shared" si="55"/>
        <v>81</v>
      </c>
      <c r="T77" s="127"/>
      <c r="U77" s="14"/>
      <c r="V77" s="100"/>
      <c r="W77" s="14"/>
      <c r="X77" s="73"/>
    </row>
    <row r="78" spans="2:24" x14ac:dyDescent="0.25">
      <c r="B78" s="7">
        <v>74</v>
      </c>
      <c r="C78" s="17">
        <v>43965</v>
      </c>
      <c r="D78" s="7">
        <f t="shared" si="125"/>
        <v>7034</v>
      </c>
      <c r="E78" s="2">
        <f t="shared" si="126"/>
        <v>47271</v>
      </c>
      <c r="F78" s="24">
        <f t="shared" si="120"/>
        <v>322.02879355024476</v>
      </c>
      <c r="G78" s="91">
        <f t="shared" si="132"/>
        <v>2.605668681484972E-3</v>
      </c>
      <c r="H78" s="55">
        <f t="shared" si="133"/>
        <v>1</v>
      </c>
      <c r="I78" s="7">
        <f t="shared" si="127"/>
        <v>-40666</v>
      </c>
      <c r="J78" s="2">
        <f t="shared" si="128"/>
        <v>46</v>
      </c>
      <c r="K78" s="34">
        <f t="shared" si="129"/>
        <v>47271</v>
      </c>
      <c r="L78" s="7">
        <f t="shared" si="130"/>
        <v>-4955</v>
      </c>
      <c r="M78" s="2">
        <f t="shared" si="124"/>
        <v>-35</v>
      </c>
      <c r="N78" s="34">
        <f t="shared" si="131"/>
        <v>4880</v>
      </c>
      <c r="P78" s="39">
        <f t="shared" si="121"/>
        <v>1.6460679406885143E-5</v>
      </c>
      <c r="Q78" s="38">
        <f t="shared" si="122"/>
        <v>1.5677897619743368</v>
      </c>
      <c r="R78" s="38">
        <f t="shared" si="123"/>
        <v>-72.637430480866314</v>
      </c>
      <c r="S78" s="12">
        <f t="shared" si="55"/>
        <v>46</v>
      </c>
      <c r="T78" s="130"/>
      <c r="U78" s="101"/>
      <c r="V78" s="99"/>
      <c r="W78" s="101"/>
      <c r="X78" s="72"/>
    </row>
    <row r="79" spans="2:24" x14ac:dyDescent="0.25">
      <c r="B79" s="8">
        <v>75</v>
      </c>
      <c r="C79" s="16">
        <v>43966</v>
      </c>
      <c r="D79" s="8">
        <f t="shared" si="125"/>
        <v>7034</v>
      </c>
      <c r="E79" s="3">
        <f t="shared" si="126"/>
        <v>52713</v>
      </c>
      <c r="F79" s="23">
        <f t="shared" si="120"/>
        <v>322.02879355024476</v>
      </c>
      <c r="G79" s="90">
        <f t="shared" si="132"/>
        <v>2.605668681484972E-3</v>
      </c>
      <c r="H79" s="54">
        <f t="shared" si="133"/>
        <v>1</v>
      </c>
      <c r="I79" s="8">
        <f t="shared" si="127"/>
        <v>-46209</v>
      </c>
      <c r="J79" s="3">
        <f t="shared" si="128"/>
        <v>24</v>
      </c>
      <c r="K79" s="37">
        <f t="shared" si="129"/>
        <v>52713</v>
      </c>
      <c r="L79" s="8">
        <f t="shared" si="130"/>
        <v>-5543</v>
      </c>
      <c r="M79" s="3">
        <f t="shared" si="124"/>
        <v>-22</v>
      </c>
      <c r="N79" s="37">
        <f t="shared" si="131"/>
        <v>5442</v>
      </c>
      <c r="P79" s="70">
        <f t="shared" si="121"/>
        <v>1.6460679406885143E-5</v>
      </c>
      <c r="Q79" s="69">
        <f t="shared" si="122"/>
        <v>1.6598773320819602</v>
      </c>
      <c r="R79" s="69">
        <f t="shared" si="123"/>
        <v>-41.250886445924081</v>
      </c>
      <c r="S79" s="11">
        <f t="shared" si="55"/>
        <v>24</v>
      </c>
      <c r="T79" s="127"/>
      <c r="U79" s="14"/>
      <c r="V79" s="100"/>
      <c r="W79" s="14"/>
      <c r="X79" s="73"/>
    </row>
    <row r="80" spans="2:24" x14ac:dyDescent="0.25">
      <c r="B80" s="7">
        <v>76</v>
      </c>
      <c r="C80" s="17">
        <v>43967</v>
      </c>
      <c r="D80" s="7">
        <f t="shared" si="125"/>
        <v>7034</v>
      </c>
      <c r="E80" s="2">
        <f t="shared" si="126"/>
        <v>58781</v>
      </c>
      <c r="F80" s="24">
        <f t="shared" si="120"/>
        <v>322.02879355024476</v>
      </c>
      <c r="G80" s="91">
        <f t="shared" si="132"/>
        <v>2.605668681484972E-3</v>
      </c>
      <c r="H80" s="55">
        <f t="shared" si="133"/>
        <v>1</v>
      </c>
      <c r="I80" s="7">
        <f t="shared" si="127"/>
        <v>-52401</v>
      </c>
      <c r="J80" s="2">
        <f t="shared" si="128"/>
        <v>12</v>
      </c>
      <c r="K80" s="34">
        <f t="shared" si="129"/>
        <v>58781</v>
      </c>
      <c r="L80" s="7">
        <f t="shared" si="130"/>
        <v>-6192</v>
      </c>
      <c r="M80" s="2">
        <f t="shared" si="124"/>
        <v>-12</v>
      </c>
      <c r="N80" s="34">
        <f t="shared" si="131"/>
        <v>6068</v>
      </c>
      <c r="P80" s="39">
        <f t="shared" si="121"/>
        <v>1.6460679406885143E-5</v>
      </c>
      <c r="Q80" s="38">
        <f t="shared" si="122"/>
        <v>1.7625755630405675</v>
      </c>
      <c r="R80" s="38">
        <f t="shared" si="123"/>
        <v>-21.522201623960392</v>
      </c>
      <c r="S80" s="12">
        <f t="shared" si="55"/>
        <v>12</v>
      </c>
      <c r="T80" s="130"/>
      <c r="U80" s="101"/>
      <c r="V80" s="99"/>
      <c r="W80" s="101"/>
      <c r="X80" s="72"/>
    </row>
    <row r="81" spans="2:24" x14ac:dyDescent="0.25">
      <c r="B81" s="8">
        <v>77</v>
      </c>
      <c r="C81" s="16">
        <v>43968</v>
      </c>
      <c r="D81" s="8">
        <f t="shared" si="125"/>
        <v>7034</v>
      </c>
      <c r="E81" s="3">
        <f t="shared" si="126"/>
        <v>65548</v>
      </c>
      <c r="F81" s="23">
        <f t="shared" si="120"/>
        <v>322.02879355024476</v>
      </c>
      <c r="G81" s="90">
        <f t="shared" si="132"/>
        <v>2.605668681484972E-3</v>
      </c>
      <c r="H81" s="54">
        <f t="shared" si="133"/>
        <v>1</v>
      </c>
      <c r="I81" s="8">
        <f t="shared" si="127"/>
        <v>-59314</v>
      </c>
      <c r="J81" s="3">
        <f t="shared" si="128"/>
        <v>5</v>
      </c>
      <c r="K81" s="37">
        <f t="shared" si="129"/>
        <v>65548</v>
      </c>
      <c r="L81" s="8">
        <f t="shared" si="130"/>
        <v>-6913</v>
      </c>
      <c r="M81" s="3">
        <f t="shared" si="124"/>
        <v>-7</v>
      </c>
      <c r="N81" s="37">
        <f t="shared" si="131"/>
        <v>6767</v>
      </c>
      <c r="P81" s="70">
        <f t="shared" ref="P81:P112" si="134">Y$4*((1+W$4-X$4)*(1+W$4+Z$4)-X$4)</f>
        <v>1.6460679406885143E-5</v>
      </c>
      <c r="Q81" s="69">
        <f t="shared" ref="Q81:Q112" si="135">(1+W$4-X$4)*(1+W$4+Z$4)-Y$4*((Z$4*K80)+((I80+J80)*(1+W$4+Z$4)))</f>
        <v>1.8770682856764649</v>
      </c>
      <c r="R81" s="69">
        <f t="shared" ref="R81:R112" si="136">-J80*(1+W$4+Z$4)</f>
        <v>-10.761100811980196</v>
      </c>
      <c r="S81" s="11">
        <f t="shared" si="55"/>
        <v>5</v>
      </c>
      <c r="T81" s="127"/>
      <c r="U81" s="14"/>
      <c r="V81" s="100"/>
      <c r="W81" s="14"/>
      <c r="X81" s="73"/>
    </row>
    <row r="82" spans="2:24" x14ac:dyDescent="0.25">
      <c r="B82" s="7">
        <v>78</v>
      </c>
      <c r="C82" s="17">
        <v>43969</v>
      </c>
      <c r="D82" s="7">
        <f t="shared" si="125"/>
        <v>7034</v>
      </c>
      <c r="E82" s="2">
        <f t="shared" si="126"/>
        <v>73094</v>
      </c>
      <c r="F82" s="24">
        <f t="shared" si="120"/>
        <v>322.02879355024476</v>
      </c>
      <c r="G82" s="91">
        <f t="shared" si="132"/>
        <v>2.605668681484972E-3</v>
      </c>
      <c r="H82" s="55">
        <f t="shared" si="133"/>
        <v>1</v>
      </c>
      <c r="I82" s="7">
        <f t="shared" si="127"/>
        <v>-67026</v>
      </c>
      <c r="J82" s="2">
        <f t="shared" si="128"/>
        <v>2</v>
      </c>
      <c r="K82" s="34">
        <f t="shared" si="129"/>
        <v>73094</v>
      </c>
      <c r="L82" s="7">
        <f t="shared" si="130"/>
        <v>-7712</v>
      </c>
      <c r="M82" s="2">
        <f t="shared" si="124"/>
        <v>-3</v>
      </c>
      <c r="N82" s="34">
        <f t="shared" si="131"/>
        <v>7546</v>
      </c>
      <c r="P82" s="39">
        <f t="shared" si="134"/>
        <v>1.6460679406885143E-5</v>
      </c>
      <c r="Q82" s="38">
        <f t="shared" si="135"/>
        <v>2.0047720059205179</v>
      </c>
      <c r="R82" s="38">
        <f t="shared" si="136"/>
        <v>-4.4837920049917477</v>
      </c>
      <c r="S82" s="12">
        <f t="shared" si="55"/>
        <v>2</v>
      </c>
      <c r="T82" s="130"/>
      <c r="U82" s="101"/>
      <c r="V82" s="99"/>
      <c r="W82" s="101"/>
      <c r="X82" s="72"/>
    </row>
    <row r="83" spans="2:24" x14ac:dyDescent="0.25">
      <c r="B83" s="8">
        <v>79</v>
      </c>
      <c r="C83" s="16">
        <v>43970</v>
      </c>
      <c r="D83" s="8">
        <f t="shared" si="125"/>
        <v>7034</v>
      </c>
      <c r="E83" s="3">
        <f t="shared" si="126"/>
        <v>81509</v>
      </c>
      <c r="F83" s="23">
        <f t="shared" si="120"/>
        <v>322.02879355024476</v>
      </c>
      <c r="G83" s="90">
        <f t="shared" si="132"/>
        <v>2.605668681484972E-3</v>
      </c>
      <c r="H83" s="54">
        <f t="shared" si="133"/>
        <v>1</v>
      </c>
      <c r="I83" s="8">
        <f t="shared" si="127"/>
        <v>-75628</v>
      </c>
      <c r="J83" s="3">
        <f t="shared" si="128"/>
        <v>0</v>
      </c>
      <c r="K83" s="37">
        <f t="shared" si="129"/>
        <v>81509</v>
      </c>
      <c r="L83" s="8">
        <f t="shared" si="130"/>
        <v>-8602</v>
      </c>
      <c r="M83" s="3">
        <f t="shared" si="124"/>
        <v>-2</v>
      </c>
      <c r="N83" s="37">
        <f t="shared" si="131"/>
        <v>8415</v>
      </c>
      <c r="P83" s="70">
        <f t="shared" si="134"/>
        <v>1.6460679406885143E-5</v>
      </c>
      <c r="Q83" s="69">
        <f t="shared" si="135"/>
        <v>2.147149962581957</v>
      </c>
      <c r="R83" s="69">
        <f t="shared" si="136"/>
        <v>-1.7935168019966992</v>
      </c>
      <c r="S83" s="11">
        <f t="shared" si="55"/>
        <v>0</v>
      </c>
      <c r="T83" s="127"/>
      <c r="U83" s="14"/>
      <c r="V83" s="100"/>
      <c r="W83" s="14"/>
      <c r="X83" s="73"/>
    </row>
    <row r="84" spans="2:24" x14ac:dyDescent="0.25">
      <c r="B84" s="7">
        <v>80</v>
      </c>
      <c r="C84" s="17">
        <v>43971</v>
      </c>
      <c r="D84" s="7">
        <f t="shared" si="125"/>
        <v>7034</v>
      </c>
      <c r="E84" s="2">
        <f t="shared" si="126"/>
        <v>90892</v>
      </c>
      <c r="F84" s="24">
        <f t="shared" si="120"/>
        <v>322.02879355024476</v>
      </c>
      <c r="G84" s="91">
        <f t="shared" si="132"/>
        <v>2.605668681484972E-3</v>
      </c>
      <c r="H84" s="55">
        <f t="shared" si="133"/>
        <v>1</v>
      </c>
      <c r="I84" s="7">
        <f t="shared" si="127"/>
        <v>-85221</v>
      </c>
      <c r="J84" s="2">
        <f t="shared" si="128"/>
        <v>0</v>
      </c>
      <c r="K84" s="34">
        <f t="shared" si="129"/>
        <v>90892</v>
      </c>
      <c r="L84" s="7">
        <f t="shared" si="130"/>
        <v>-9593</v>
      </c>
      <c r="M84" s="2">
        <f t="shared" si="124"/>
        <v>0</v>
      </c>
      <c r="N84" s="34">
        <f t="shared" si="131"/>
        <v>9383</v>
      </c>
      <c r="P84" s="39">
        <f t="shared" si="134"/>
        <v>1.6460679406885143E-5</v>
      </c>
      <c r="Q84" s="38">
        <f t="shared" si="135"/>
        <v>2.3059331166548844</v>
      </c>
      <c r="R84" s="38">
        <f t="shared" si="136"/>
        <v>0</v>
      </c>
      <c r="S84" s="12">
        <f t="shared" si="55"/>
        <v>0</v>
      </c>
      <c r="T84" s="130"/>
      <c r="U84" s="101"/>
      <c r="V84" s="99"/>
      <c r="W84" s="101"/>
      <c r="X84" s="72"/>
    </row>
    <row r="85" spans="2:24" x14ac:dyDescent="0.25">
      <c r="B85" s="8">
        <v>81</v>
      </c>
      <c r="C85" s="16">
        <v>43972</v>
      </c>
      <c r="D85" s="8">
        <f t="shared" si="125"/>
        <v>7034</v>
      </c>
      <c r="E85" s="3">
        <f t="shared" si="126"/>
        <v>101356</v>
      </c>
      <c r="F85" s="23">
        <f t="shared" si="120"/>
        <v>322.02879355024476</v>
      </c>
      <c r="G85" s="90">
        <f t="shared" si="132"/>
        <v>2.605668681484972E-3</v>
      </c>
      <c r="H85" s="54">
        <f t="shared" si="133"/>
        <v>1</v>
      </c>
      <c r="I85" s="8">
        <f t="shared" si="127"/>
        <v>-95918</v>
      </c>
      <c r="J85" s="3">
        <f t="shared" si="128"/>
        <v>0</v>
      </c>
      <c r="K85" s="37">
        <f t="shared" si="129"/>
        <v>101356</v>
      </c>
      <c r="L85" s="8">
        <f t="shared" si="130"/>
        <v>-10697</v>
      </c>
      <c r="M85" s="3">
        <f t="shared" si="124"/>
        <v>0</v>
      </c>
      <c r="N85" s="37">
        <f t="shared" si="131"/>
        <v>10464</v>
      </c>
      <c r="P85" s="70">
        <f t="shared" si="134"/>
        <v>1.6460679406885143E-5</v>
      </c>
      <c r="Q85" s="69">
        <f t="shared" si="135"/>
        <v>2.4829692561723959</v>
      </c>
      <c r="R85" s="69">
        <f t="shared" si="136"/>
        <v>0</v>
      </c>
      <c r="S85" s="11">
        <f t="shared" si="55"/>
        <v>0</v>
      </c>
      <c r="T85" s="127"/>
      <c r="U85" s="14"/>
      <c r="V85" s="100"/>
      <c r="W85" s="14"/>
      <c r="X85" s="73"/>
    </row>
    <row r="86" spans="2:24" x14ac:dyDescent="0.25">
      <c r="B86" s="7">
        <v>82</v>
      </c>
      <c r="C86" s="17">
        <v>43973</v>
      </c>
      <c r="D86" s="7">
        <f t="shared" si="125"/>
        <v>7034</v>
      </c>
      <c r="E86" s="2">
        <f t="shared" si="126"/>
        <v>113024</v>
      </c>
      <c r="F86" s="24">
        <f t="shared" si="120"/>
        <v>322.02879355024476</v>
      </c>
      <c r="G86" s="91">
        <f t="shared" si="132"/>
        <v>2.605668681484972E-3</v>
      </c>
      <c r="H86" s="55">
        <f t="shared" si="133"/>
        <v>1</v>
      </c>
      <c r="I86" s="7">
        <f t="shared" si="127"/>
        <v>-107846</v>
      </c>
      <c r="J86" s="2">
        <f t="shared" si="128"/>
        <v>0</v>
      </c>
      <c r="K86" s="34">
        <f t="shared" si="129"/>
        <v>113024</v>
      </c>
      <c r="L86" s="7">
        <f t="shared" si="130"/>
        <v>-11928</v>
      </c>
      <c r="M86" s="2">
        <f t="shared" si="124"/>
        <v>0</v>
      </c>
      <c r="N86" s="34">
        <f t="shared" si="131"/>
        <v>11668</v>
      </c>
      <c r="P86" s="39">
        <f t="shared" si="134"/>
        <v>1.6460679406885143E-5</v>
      </c>
      <c r="Q86" s="38">
        <f t="shared" si="135"/>
        <v>2.680381681884493</v>
      </c>
      <c r="R86" s="38">
        <f t="shared" si="136"/>
        <v>0</v>
      </c>
      <c r="S86" s="12">
        <f t="shared" si="55"/>
        <v>0</v>
      </c>
      <c r="T86" s="130"/>
      <c r="U86" s="101"/>
      <c r="V86" s="99"/>
      <c r="W86" s="101"/>
      <c r="X86" s="72"/>
    </row>
    <row r="87" spans="2:24" x14ac:dyDescent="0.25">
      <c r="B87" s="8">
        <v>83</v>
      </c>
      <c r="C87" s="16">
        <v>43974</v>
      </c>
      <c r="D87" s="8">
        <f t="shared" si="125"/>
        <v>7034</v>
      </c>
      <c r="E87" s="3">
        <f t="shared" si="126"/>
        <v>126036</v>
      </c>
      <c r="F87" s="23">
        <f t="shared" si="120"/>
        <v>322.02879355024476</v>
      </c>
      <c r="G87" s="90">
        <f t="shared" si="132"/>
        <v>2.605668681484972E-3</v>
      </c>
      <c r="H87" s="54">
        <f t="shared" si="133"/>
        <v>1</v>
      </c>
      <c r="I87" s="8">
        <f t="shared" si="127"/>
        <v>-121148</v>
      </c>
      <c r="J87" s="3">
        <f t="shared" si="128"/>
        <v>0</v>
      </c>
      <c r="K87" s="37">
        <f t="shared" si="129"/>
        <v>126036</v>
      </c>
      <c r="L87" s="8">
        <f t="shared" si="130"/>
        <v>-13302</v>
      </c>
      <c r="M87" s="3">
        <f t="shared" si="124"/>
        <v>0</v>
      </c>
      <c r="N87" s="37">
        <f t="shared" si="131"/>
        <v>13012</v>
      </c>
      <c r="P87" s="70">
        <f t="shared" si="134"/>
        <v>1.6460679406885143E-5</v>
      </c>
      <c r="Q87" s="69">
        <f t="shared" si="135"/>
        <v>2.9005117675550931</v>
      </c>
      <c r="R87" s="69">
        <f t="shared" si="136"/>
        <v>0</v>
      </c>
      <c r="S87" s="11">
        <f t="shared" si="55"/>
        <v>0</v>
      </c>
      <c r="T87" s="127"/>
      <c r="U87" s="14"/>
      <c r="V87" s="100"/>
      <c r="W87" s="14"/>
      <c r="X87" s="73"/>
    </row>
    <row r="88" spans="2:24" x14ac:dyDescent="0.25">
      <c r="B88" s="7">
        <v>84</v>
      </c>
      <c r="C88" s="17">
        <v>43975</v>
      </c>
      <c r="D88" s="7">
        <f t="shared" si="125"/>
        <v>7034</v>
      </c>
      <c r="E88" s="2">
        <f t="shared" si="126"/>
        <v>140546</v>
      </c>
      <c r="F88" s="24">
        <f t="shared" si="120"/>
        <v>322.02879355024476</v>
      </c>
      <c r="G88" s="91">
        <f t="shared" si="132"/>
        <v>2.605668681484972E-3</v>
      </c>
      <c r="H88" s="55">
        <f t="shared" si="133"/>
        <v>1</v>
      </c>
      <c r="I88" s="7">
        <f t="shared" si="127"/>
        <v>-135981</v>
      </c>
      <c r="J88" s="2">
        <f t="shared" si="128"/>
        <v>0</v>
      </c>
      <c r="K88" s="34">
        <f t="shared" si="129"/>
        <v>140546</v>
      </c>
      <c r="L88" s="7">
        <f t="shared" si="130"/>
        <v>-14833</v>
      </c>
      <c r="M88" s="2">
        <f t="shared" si="124"/>
        <v>0</v>
      </c>
      <c r="N88" s="34">
        <f t="shared" si="131"/>
        <v>14510</v>
      </c>
      <c r="P88" s="39">
        <f t="shared" si="134"/>
        <v>1.6460679406885143E-5</v>
      </c>
      <c r="Q88" s="38">
        <f t="shared" si="135"/>
        <v>3.1459987922876982</v>
      </c>
      <c r="R88" s="38">
        <f t="shared" si="136"/>
        <v>0</v>
      </c>
      <c r="S88" s="12">
        <f t="shared" si="55"/>
        <v>0</v>
      </c>
      <c r="T88" s="130"/>
      <c r="U88" s="101"/>
      <c r="V88" s="99"/>
      <c r="W88" s="101"/>
      <c r="X88" s="72"/>
    </row>
    <row r="89" spans="2:24" x14ac:dyDescent="0.25">
      <c r="B89" s="8">
        <v>85</v>
      </c>
      <c r="C89" s="16">
        <v>43976</v>
      </c>
      <c r="D89" s="8">
        <f t="shared" si="125"/>
        <v>7034</v>
      </c>
      <c r="E89" s="3">
        <f t="shared" si="126"/>
        <v>156726</v>
      </c>
      <c r="F89" s="23">
        <f t="shared" si="120"/>
        <v>322.02879355024476</v>
      </c>
      <c r="G89" s="90">
        <f t="shared" si="132"/>
        <v>2.605668681484972E-3</v>
      </c>
      <c r="H89" s="54">
        <f t="shared" si="133"/>
        <v>1</v>
      </c>
      <c r="I89" s="8">
        <f t="shared" si="127"/>
        <v>-152521</v>
      </c>
      <c r="J89" s="3">
        <f t="shared" si="128"/>
        <v>0</v>
      </c>
      <c r="K89" s="37">
        <f t="shared" si="129"/>
        <v>156726</v>
      </c>
      <c r="L89" s="8">
        <f t="shared" si="130"/>
        <v>-16540</v>
      </c>
      <c r="M89" s="3">
        <f t="shared" ref="M89:M120" si="137">J89-J88</f>
        <v>0</v>
      </c>
      <c r="N89" s="37">
        <f t="shared" si="131"/>
        <v>16180</v>
      </c>
      <c r="P89" s="70">
        <f t="shared" si="134"/>
        <v>1.6460679406885143E-5</v>
      </c>
      <c r="Q89" s="69">
        <f t="shared" si="135"/>
        <v>3.4197409981790652</v>
      </c>
      <c r="R89" s="69">
        <f t="shared" si="136"/>
        <v>0</v>
      </c>
      <c r="S89" s="11">
        <f t="shared" si="55"/>
        <v>0</v>
      </c>
      <c r="T89" s="127"/>
      <c r="U89" s="14"/>
      <c r="V89" s="100"/>
      <c r="W89" s="14"/>
      <c r="X89" s="73"/>
    </row>
    <row r="90" spans="2:24" x14ac:dyDescent="0.25">
      <c r="B90" s="7">
        <v>86</v>
      </c>
      <c r="C90" s="17">
        <v>43977</v>
      </c>
      <c r="D90" s="7">
        <f t="shared" si="125"/>
        <v>7034</v>
      </c>
      <c r="E90" s="2">
        <f t="shared" si="126"/>
        <v>174769</v>
      </c>
      <c r="F90" s="24">
        <f t="shared" si="120"/>
        <v>322.02879355024476</v>
      </c>
      <c r="G90" s="91">
        <f t="shared" si="132"/>
        <v>2.605668681484972E-3</v>
      </c>
      <c r="H90" s="55">
        <f t="shared" si="133"/>
        <v>1</v>
      </c>
      <c r="I90" s="7">
        <f t="shared" si="127"/>
        <v>-170966</v>
      </c>
      <c r="J90" s="2">
        <f t="shared" si="128"/>
        <v>0</v>
      </c>
      <c r="K90" s="34">
        <f t="shared" si="129"/>
        <v>174769</v>
      </c>
      <c r="L90" s="7">
        <f t="shared" si="130"/>
        <v>-18445</v>
      </c>
      <c r="M90" s="2">
        <f t="shared" si="137"/>
        <v>0</v>
      </c>
      <c r="N90" s="34">
        <f t="shared" si="131"/>
        <v>18043</v>
      </c>
      <c r="P90" s="39">
        <f t="shared" si="134"/>
        <v>1.6460679406885143E-5</v>
      </c>
      <c r="Q90" s="38">
        <f t="shared" si="135"/>
        <v>3.7249861294695026</v>
      </c>
      <c r="R90" s="38">
        <f t="shared" si="136"/>
        <v>0</v>
      </c>
      <c r="S90" s="12">
        <f t="shared" si="55"/>
        <v>0</v>
      </c>
      <c r="T90" s="130"/>
      <c r="U90" s="101"/>
      <c r="V90" s="99"/>
      <c r="W90" s="101"/>
      <c r="X90" s="72"/>
    </row>
    <row r="91" spans="2:24" x14ac:dyDescent="0.25">
      <c r="B91" s="8">
        <v>87</v>
      </c>
      <c r="C91" s="16">
        <v>43978</v>
      </c>
      <c r="D91" s="8">
        <f t="shared" ref="D91:D122" si="138">D90+IF(M91&gt;0,M91,0)</f>
        <v>7034</v>
      </c>
      <c r="E91" s="3">
        <f t="shared" ref="E91:E122" si="139">E90+IF(N91&gt;0,N91,0)</f>
        <v>194889</v>
      </c>
      <c r="F91" s="23">
        <f t="shared" si="120"/>
        <v>322.02879355024476</v>
      </c>
      <c r="G91" s="90">
        <f t="shared" si="132"/>
        <v>2.605668681484972E-3</v>
      </c>
      <c r="H91" s="54">
        <f t="shared" si="133"/>
        <v>1</v>
      </c>
      <c r="I91" s="8">
        <f t="shared" ref="I91:I122" si="140">INT((Z$4*K91+I90)/(1+Y$4*J91))</f>
        <v>-191534</v>
      </c>
      <c r="J91" s="3">
        <f t="shared" ref="J91:J122" si="141">S91</f>
        <v>0</v>
      </c>
      <c r="K91" s="37">
        <f t="shared" ref="K91:K122" si="142">INT((X$4*J91+K90)/(1+W$4+Z$4))</f>
        <v>194889</v>
      </c>
      <c r="L91" s="8">
        <f t="shared" ref="L91:L122" si="143">I91-I90</f>
        <v>-20568</v>
      </c>
      <c r="M91" s="3">
        <f t="shared" si="137"/>
        <v>0</v>
      </c>
      <c r="N91" s="37">
        <f t="shared" ref="N91:N122" si="144">K91-K90</f>
        <v>20120</v>
      </c>
      <c r="P91" s="70">
        <f t="shared" si="134"/>
        <v>1.6460679406885143E-5</v>
      </c>
      <c r="Q91" s="69">
        <f t="shared" si="135"/>
        <v>4.0653869246128522</v>
      </c>
      <c r="R91" s="69">
        <f t="shared" si="136"/>
        <v>0</v>
      </c>
      <c r="S91" s="11">
        <f t="shared" si="55"/>
        <v>0</v>
      </c>
      <c r="T91" s="127"/>
      <c r="U91" s="14"/>
      <c r="V91" s="100"/>
      <c r="W91" s="14"/>
      <c r="X91" s="73"/>
    </row>
    <row r="92" spans="2:24" x14ac:dyDescent="0.25">
      <c r="B92" s="7">
        <v>88</v>
      </c>
      <c r="C92" s="17">
        <v>43979</v>
      </c>
      <c r="D92" s="7">
        <f t="shared" si="138"/>
        <v>7034</v>
      </c>
      <c r="E92" s="2">
        <f t="shared" si="139"/>
        <v>217326</v>
      </c>
      <c r="F92" s="24">
        <f t="shared" si="120"/>
        <v>322.02879355024476</v>
      </c>
      <c r="G92" s="91">
        <f t="shared" si="132"/>
        <v>2.605668681484972E-3</v>
      </c>
      <c r="H92" s="55">
        <f t="shared" si="133"/>
        <v>1</v>
      </c>
      <c r="I92" s="7">
        <f t="shared" si="140"/>
        <v>-214470</v>
      </c>
      <c r="J92" s="2">
        <f t="shared" si="141"/>
        <v>0</v>
      </c>
      <c r="K92" s="34">
        <f t="shared" si="142"/>
        <v>217326</v>
      </c>
      <c r="L92" s="7">
        <f t="shared" si="143"/>
        <v>-22936</v>
      </c>
      <c r="M92" s="2">
        <f t="shared" si="137"/>
        <v>0</v>
      </c>
      <c r="N92" s="34">
        <f t="shared" si="144"/>
        <v>22437</v>
      </c>
      <c r="P92" s="39">
        <f t="shared" si="134"/>
        <v>1.6460679406885143E-5</v>
      </c>
      <c r="Q92" s="38">
        <f t="shared" si="135"/>
        <v>4.4449680168291854</v>
      </c>
      <c r="R92" s="38">
        <f t="shared" si="136"/>
        <v>0</v>
      </c>
      <c r="S92" s="12">
        <f t="shared" ref="S92:S155" si="145">INT(((-Q92+SQRT((Q92^2)-(4*P92*R92)))/(2*P92)))</f>
        <v>0</v>
      </c>
      <c r="T92" s="130"/>
      <c r="U92" s="101"/>
      <c r="V92" s="99"/>
      <c r="W92" s="101"/>
      <c r="X92" s="72"/>
    </row>
    <row r="93" spans="2:24" x14ac:dyDescent="0.25">
      <c r="B93" s="8">
        <v>89</v>
      </c>
      <c r="C93" s="16">
        <v>43980</v>
      </c>
      <c r="D93" s="8">
        <f t="shared" si="138"/>
        <v>7034</v>
      </c>
      <c r="E93" s="3">
        <f t="shared" si="139"/>
        <v>242346</v>
      </c>
      <c r="F93" s="23">
        <f t="shared" si="120"/>
        <v>322.02879355024476</v>
      </c>
      <c r="G93" s="90">
        <f t="shared" si="132"/>
        <v>2.605668681484972E-3</v>
      </c>
      <c r="H93" s="54">
        <f t="shared" si="133"/>
        <v>1</v>
      </c>
      <c r="I93" s="8">
        <f t="shared" si="140"/>
        <v>-240046</v>
      </c>
      <c r="J93" s="3">
        <f t="shared" si="141"/>
        <v>0</v>
      </c>
      <c r="K93" s="37">
        <f t="shared" si="142"/>
        <v>242346</v>
      </c>
      <c r="L93" s="8">
        <f t="shared" si="143"/>
        <v>-25576</v>
      </c>
      <c r="M93" s="3">
        <f t="shared" si="137"/>
        <v>0</v>
      </c>
      <c r="N93" s="37">
        <f t="shared" si="144"/>
        <v>25020</v>
      </c>
      <c r="P93" s="70">
        <f t="shared" si="134"/>
        <v>1.6460679406885143E-5</v>
      </c>
      <c r="Q93" s="69">
        <f t="shared" si="135"/>
        <v>4.868251520335412</v>
      </c>
      <c r="R93" s="69">
        <f t="shared" si="136"/>
        <v>0</v>
      </c>
      <c r="S93" s="11">
        <f t="shared" si="145"/>
        <v>0</v>
      </c>
      <c r="T93" s="127"/>
      <c r="U93" s="14"/>
      <c r="V93" s="100"/>
      <c r="W93" s="14"/>
      <c r="X93" s="73"/>
    </row>
    <row r="94" spans="2:24" x14ac:dyDescent="0.25">
      <c r="B94" s="7">
        <v>90</v>
      </c>
      <c r="C94" s="17">
        <v>43981</v>
      </c>
      <c r="D94" s="7">
        <f t="shared" si="138"/>
        <v>7034</v>
      </c>
      <c r="E94" s="2">
        <f t="shared" si="139"/>
        <v>270246</v>
      </c>
      <c r="F94" s="24">
        <f t="shared" si="120"/>
        <v>322.02879355024476</v>
      </c>
      <c r="G94" s="91">
        <f t="shared" si="132"/>
        <v>2.605668681484972E-3</v>
      </c>
      <c r="H94" s="55">
        <f t="shared" si="133"/>
        <v>1</v>
      </c>
      <c r="I94" s="7">
        <f t="shared" si="140"/>
        <v>-268567</v>
      </c>
      <c r="J94" s="2">
        <f t="shared" si="141"/>
        <v>0</v>
      </c>
      <c r="K94" s="34">
        <f t="shared" si="142"/>
        <v>270246</v>
      </c>
      <c r="L94" s="7">
        <f t="shared" si="143"/>
        <v>-28521</v>
      </c>
      <c r="M94" s="2">
        <f t="shared" si="137"/>
        <v>0</v>
      </c>
      <c r="N94" s="34">
        <f t="shared" si="144"/>
        <v>27900</v>
      </c>
      <c r="P94" s="39">
        <f t="shared" si="134"/>
        <v>1.6460679406885143E-5</v>
      </c>
      <c r="Q94" s="38">
        <f t="shared" si="135"/>
        <v>5.340257030345283</v>
      </c>
      <c r="R94" s="38">
        <f t="shared" si="136"/>
        <v>0</v>
      </c>
      <c r="S94" s="12">
        <f t="shared" si="145"/>
        <v>0</v>
      </c>
      <c r="T94" s="130"/>
      <c r="U94" s="101"/>
      <c r="V94" s="99"/>
      <c r="W94" s="101"/>
      <c r="X94" s="72"/>
    </row>
    <row r="95" spans="2:24" x14ac:dyDescent="0.25">
      <c r="B95" s="8">
        <v>91</v>
      </c>
      <c r="C95" s="16">
        <v>43982</v>
      </c>
      <c r="D95" s="8">
        <f t="shared" si="138"/>
        <v>7034</v>
      </c>
      <c r="E95" s="3">
        <f t="shared" si="139"/>
        <v>301358</v>
      </c>
      <c r="F95" s="23">
        <f t="shared" si="120"/>
        <v>322.02879355024476</v>
      </c>
      <c r="G95" s="90">
        <f t="shared" si="132"/>
        <v>2.605668681484972E-3</v>
      </c>
      <c r="H95" s="54">
        <f t="shared" si="133"/>
        <v>1</v>
      </c>
      <c r="I95" s="8">
        <f t="shared" si="140"/>
        <v>-300371</v>
      </c>
      <c r="J95" s="3">
        <f t="shared" si="141"/>
        <v>0</v>
      </c>
      <c r="K95" s="37">
        <f t="shared" si="142"/>
        <v>301358</v>
      </c>
      <c r="L95" s="8">
        <f t="shared" si="143"/>
        <v>-31804</v>
      </c>
      <c r="M95" s="3">
        <f t="shared" si="137"/>
        <v>0</v>
      </c>
      <c r="N95" s="37">
        <f t="shared" si="144"/>
        <v>31112</v>
      </c>
      <c r="P95" s="70">
        <f t="shared" si="134"/>
        <v>1.6460679406885143E-5</v>
      </c>
      <c r="Q95" s="69">
        <f t="shared" si="135"/>
        <v>5.866610659576347</v>
      </c>
      <c r="R95" s="69">
        <f t="shared" si="136"/>
        <v>0</v>
      </c>
      <c r="S95" s="11">
        <f t="shared" si="145"/>
        <v>0</v>
      </c>
      <c r="T95" s="127"/>
      <c r="U95" s="14"/>
      <c r="V95" s="100"/>
      <c r="W95" s="14"/>
      <c r="X95" s="73"/>
    </row>
    <row r="96" spans="2:24" x14ac:dyDescent="0.25">
      <c r="B96" s="7">
        <v>92</v>
      </c>
      <c r="C96" s="17">
        <v>43983</v>
      </c>
      <c r="D96" s="7">
        <f t="shared" si="138"/>
        <v>7034</v>
      </c>
      <c r="E96" s="2">
        <f t="shared" si="139"/>
        <v>336052</v>
      </c>
      <c r="F96" s="24">
        <f t="shared" si="120"/>
        <v>322.02879355024476</v>
      </c>
      <c r="G96" s="91">
        <f t="shared" si="132"/>
        <v>2.605668681484972E-3</v>
      </c>
      <c r="H96" s="55">
        <f t="shared" si="133"/>
        <v>1</v>
      </c>
      <c r="I96" s="7">
        <f t="shared" si="140"/>
        <v>-335836</v>
      </c>
      <c r="J96" s="2">
        <f t="shared" si="141"/>
        <v>0</v>
      </c>
      <c r="K96" s="34">
        <f t="shared" si="142"/>
        <v>336052</v>
      </c>
      <c r="L96" s="7">
        <f t="shared" si="143"/>
        <v>-35465</v>
      </c>
      <c r="M96" s="2">
        <f t="shared" si="137"/>
        <v>0</v>
      </c>
      <c r="N96" s="34">
        <f t="shared" si="144"/>
        <v>34694</v>
      </c>
      <c r="P96" s="39">
        <f t="shared" si="134"/>
        <v>1.6460679406885143E-5</v>
      </c>
      <c r="Q96" s="38">
        <f t="shared" si="135"/>
        <v>6.453552828781981</v>
      </c>
      <c r="R96" s="38">
        <f t="shared" si="136"/>
        <v>0</v>
      </c>
      <c r="S96" s="12">
        <f t="shared" si="145"/>
        <v>0</v>
      </c>
      <c r="T96" s="130"/>
      <c r="U96" s="101"/>
      <c r="V96" s="99"/>
      <c r="W96" s="101"/>
      <c r="X96" s="72"/>
    </row>
    <row r="97" spans="2:24" x14ac:dyDescent="0.25">
      <c r="B97" s="8">
        <v>93</v>
      </c>
      <c r="C97" s="16">
        <v>43984</v>
      </c>
      <c r="D97" s="8">
        <f t="shared" si="138"/>
        <v>7034</v>
      </c>
      <c r="E97" s="3">
        <f t="shared" si="139"/>
        <v>374740</v>
      </c>
      <c r="F97" s="23">
        <f t="shared" si="120"/>
        <v>322.02879355024476</v>
      </c>
      <c r="G97" s="90">
        <f t="shared" si="132"/>
        <v>2.605668681484972E-3</v>
      </c>
      <c r="H97" s="54">
        <f t="shared" si="133"/>
        <v>1</v>
      </c>
      <c r="I97" s="8">
        <f t="shared" si="140"/>
        <v>-375384</v>
      </c>
      <c r="J97" s="3">
        <f t="shared" si="141"/>
        <v>0</v>
      </c>
      <c r="K97" s="37">
        <f t="shared" si="142"/>
        <v>374740</v>
      </c>
      <c r="L97" s="8">
        <f t="shared" si="143"/>
        <v>-39548</v>
      </c>
      <c r="M97" s="3">
        <f t="shared" si="137"/>
        <v>0</v>
      </c>
      <c r="N97" s="37">
        <f t="shared" si="144"/>
        <v>38688</v>
      </c>
      <c r="P97" s="70">
        <f t="shared" si="134"/>
        <v>1.6460679406885143E-5</v>
      </c>
      <c r="Q97" s="69">
        <f t="shared" si="135"/>
        <v>7.1080599577159864</v>
      </c>
      <c r="R97" s="69">
        <f t="shared" si="136"/>
        <v>0</v>
      </c>
      <c r="S97" s="11">
        <f t="shared" si="145"/>
        <v>0</v>
      </c>
      <c r="T97" s="127"/>
      <c r="U97" s="14"/>
      <c r="V97" s="100"/>
      <c r="W97" s="14"/>
      <c r="X97" s="73"/>
    </row>
    <row r="98" spans="2:24" x14ac:dyDescent="0.25">
      <c r="B98" s="7">
        <v>94</v>
      </c>
      <c r="C98" s="17">
        <v>43985</v>
      </c>
      <c r="D98" s="7">
        <f t="shared" si="138"/>
        <v>7034</v>
      </c>
      <c r="E98" s="2">
        <f t="shared" si="139"/>
        <v>417882</v>
      </c>
      <c r="F98" s="24">
        <f t="shared" si="120"/>
        <v>322.02879355024476</v>
      </c>
      <c r="G98" s="91">
        <f t="shared" si="132"/>
        <v>2.605668681484972E-3</v>
      </c>
      <c r="H98" s="55">
        <f t="shared" si="133"/>
        <v>1</v>
      </c>
      <c r="I98" s="7">
        <f t="shared" si="140"/>
        <v>-419485</v>
      </c>
      <c r="J98" s="2">
        <f t="shared" si="141"/>
        <v>0</v>
      </c>
      <c r="K98" s="34">
        <f t="shared" si="142"/>
        <v>417882</v>
      </c>
      <c r="L98" s="7">
        <f t="shared" si="143"/>
        <v>-44101</v>
      </c>
      <c r="M98" s="2">
        <f t="shared" si="137"/>
        <v>0</v>
      </c>
      <c r="N98" s="34">
        <f t="shared" si="144"/>
        <v>43142</v>
      </c>
      <c r="P98" s="39">
        <f t="shared" si="134"/>
        <v>1.6460679406885143E-5</v>
      </c>
      <c r="Q98" s="38">
        <f t="shared" si="135"/>
        <v>7.8379184545592366</v>
      </c>
      <c r="R98" s="38">
        <f t="shared" si="136"/>
        <v>0</v>
      </c>
      <c r="S98" s="12">
        <f t="shared" si="145"/>
        <v>0</v>
      </c>
      <c r="T98" s="130"/>
      <c r="U98" s="101"/>
      <c r="V98" s="99"/>
      <c r="W98" s="101"/>
      <c r="X98" s="72"/>
    </row>
    <row r="99" spans="2:24" x14ac:dyDescent="0.25">
      <c r="B99" s="8">
        <v>95</v>
      </c>
      <c r="C99" s="16">
        <v>43986</v>
      </c>
      <c r="D99" s="8">
        <f t="shared" si="138"/>
        <v>7034</v>
      </c>
      <c r="E99" s="3">
        <f t="shared" si="139"/>
        <v>465991</v>
      </c>
      <c r="F99" s="23">
        <f t="shared" si="120"/>
        <v>322.02879355024476</v>
      </c>
      <c r="G99" s="90">
        <f t="shared" si="132"/>
        <v>2.605668681484972E-3</v>
      </c>
      <c r="H99" s="54">
        <f t="shared" si="133"/>
        <v>1</v>
      </c>
      <c r="I99" s="8">
        <f t="shared" si="140"/>
        <v>-468663</v>
      </c>
      <c r="J99" s="3">
        <f t="shared" si="141"/>
        <v>0</v>
      </c>
      <c r="K99" s="37">
        <f t="shared" si="142"/>
        <v>465991</v>
      </c>
      <c r="L99" s="8">
        <f t="shared" si="143"/>
        <v>-49178</v>
      </c>
      <c r="M99" s="3">
        <f t="shared" si="137"/>
        <v>0</v>
      </c>
      <c r="N99" s="37">
        <f t="shared" si="144"/>
        <v>48109</v>
      </c>
      <c r="P99" s="70">
        <f t="shared" si="134"/>
        <v>1.6460679406885143E-5</v>
      </c>
      <c r="Q99" s="69">
        <f t="shared" si="135"/>
        <v>8.6518026006123332</v>
      </c>
      <c r="R99" s="69">
        <f t="shared" si="136"/>
        <v>0</v>
      </c>
      <c r="S99" s="11">
        <f t="shared" si="145"/>
        <v>0</v>
      </c>
      <c r="T99" s="127"/>
      <c r="U99" s="14"/>
      <c r="V99" s="100"/>
      <c r="W99" s="14"/>
      <c r="X99" s="73"/>
    </row>
    <row r="100" spans="2:24" x14ac:dyDescent="0.25">
      <c r="B100" s="7">
        <v>96</v>
      </c>
      <c r="C100" s="17">
        <v>43987</v>
      </c>
      <c r="D100" s="7">
        <f t="shared" si="138"/>
        <v>7034</v>
      </c>
      <c r="E100" s="2">
        <f t="shared" si="139"/>
        <v>519639</v>
      </c>
      <c r="F100" s="24">
        <f t="shared" si="120"/>
        <v>322.02879355024476</v>
      </c>
      <c r="G100" s="91">
        <f t="shared" ref="G100:G131" si="146">D100/U$3</f>
        <v>2.605668681484972E-3</v>
      </c>
      <c r="H100" s="55">
        <f t="shared" si="133"/>
        <v>1</v>
      </c>
      <c r="I100" s="7">
        <f t="shared" si="140"/>
        <v>-523503</v>
      </c>
      <c r="J100" s="2">
        <f t="shared" si="141"/>
        <v>0</v>
      </c>
      <c r="K100" s="34">
        <f t="shared" si="142"/>
        <v>519639</v>
      </c>
      <c r="L100" s="7">
        <f t="shared" si="143"/>
        <v>-54840</v>
      </c>
      <c r="M100" s="2">
        <f t="shared" si="137"/>
        <v>0</v>
      </c>
      <c r="N100" s="34">
        <f t="shared" si="144"/>
        <v>53648</v>
      </c>
      <c r="P100" s="39">
        <f t="shared" si="134"/>
        <v>1.6460679406885143E-5</v>
      </c>
      <c r="Q100" s="38">
        <f t="shared" si="135"/>
        <v>9.5593835868025607</v>
      </c>
      <c r="R100" s="38">
        <f t="shared" si="136"/>
        <v>0</v>
      </c>
      <c r="S100" s="12">
        <f t="shared" si="145"/>
        <v>0</v>
      </c>
      <c r="T100" s="130"/>
      <c r="U100" s="101"/>
      <c r="V100" s="99"/>
      <c r="W100" s="101"/>
      <c r="X100" s="72"/>
    </row>
    <row r="101" spans="2:24" x14ac:dyDescent="0.25">
      <c r="B101" s="8">
        <v>97</v>
      </c>
      <c r="C101" s="16">
        <v>43988</v>
      </c>
      <c r="D101" s="8">
        <f t="shared" si="138"/>
        <v>7034</v>
      </c>
      <c r="E101" s="3">
        <f t="shared" si="139"/>
        <v>579463</v>
      </c>
      <c r="F101" s="23">
        <f t="shared" si="120"/>
        <v>322.02879355024476</v>
      </c>
      <c r="G101" s="90">
        <f t="shared" si="146"/>
        <v>2.605668681484972E-3</v>
      </c>
      <c r="H101" s="54">
        <f t="shared" si="133"/>
        <v>1</v>
      </c>
      <c r="I101" s="8">
        <f t="shared" si="140"/>
        <v>-584656</v>
      </c>
      <c r="J101" s="3">
        <f t="shared" si="141"/>
        <v>0</v>
      </c>
      <c r="K101" s="37">
        <f t="shared" si="142"/>
        <v>579463</v>
      </c>
      <c r="L101" s="8">
        <f t="shared" si="143"/>
        <v>-61153</v>
      </c>
      <c r="M101" s="3">
        <f t="shared" si="137"/>
        <v>0</v>
      </c>
      <c r="N101" s="37">
        <f t="shared" si="144"/>
        <v>59824</v>
      </c>
      <c r="P101" s="70">
        <f t="shared" si="134"/>
        <v>1.6460679406885143E-5</v>
      </c>
      <c r="Q101" s="69">
        <f t="shared" si="135"/>
        <v>10.571457047547515</v>
      </c>
      <c r="R101" s="69">
        <f t="shared" si="136"/>
        <v>0</v>
      </c>
      <c r="S101" s="11">
        <f t="shared" si="145"/>
        <v>0</v>
      </c>
      <c r="T101" s="127"/>
      <c r="U101" s="14"/>
      <c r="V101" s="100"/>
      <c r="W101" s="14"/>
      <c r="X101" s="73"/>
    </row>
    <row r="102" spans="2:24" x14ac:dyDescent="0.25">
      <c r="B102" s="7">
        <v>98</v>
      </c>
      <c r="C102" s="17">
        <v>43989</v>
      </c>
      <c r="D102" s="7">
        <f t="shared" si="138"/>
        <v>7034</v>
      </c>
      <c r="E102" s="2">
        <f t="shared" si="139"/>
        <v>646175</v>
      </c>
      <c r="F102" s="24">
        <f t="shared" si="120"/>
        <v>322.02879355024476</v>
      </c>
      <c r="G102" s="91">
        <f t="shared" si="146"/>
        <v>2.605668681484972E-3</v>
      </c>
      <c r="H102" s="55">
        <f t="shared" si="133"/>
        <v>1</v>
      </c>
      <c r="I102" s="7">
        <f t="shared" si="140"/>
        <v>-652850</v>
      </c>
      <c r="J102" s="2">
        <f t="shared" si="141"/>
        <v>0</v>
      </c>
      <c r="K102" s="34">
        <f t="shared" si="142"/>
        <v>646175</v>
      </c>
      <c r="L102" s="7">
        <f t="shared" si="143"/>
        <v>-68194</v>
      </c>
      <c r="M102" s="2">
        <f t="shared" si="137"/>
        <v>0</v>
      </c>
      <c r="N102" s="34">
        <f t="shared" si="144"/>
        <v>66712</v>
      </c>
      <c r="P102" s="39">
        <f t="shared" si="134"/>
        <v>1.6460679406885143E-5</v>
      </c>
      <c r="Q102" s="38">
        <f t="shared" si="135"/>
        <v>11.700037495171411</v>
      </c>
      <c r="R102" s="38">
        <f t="shared" si="136"/>
        <v>0</v>
      </c>
      <c r="S102" s="12">
        <f t="shared" si="145"/>
        <v>0</v>
      </c>
      <c r="T102" s="130"/>
      <c r="U102" s="101"/>
      <c r="V102" s="99"/>
      <c r="W102" s="101"/>
      <c r="X102" s="72"/>
    </row>
    <row r="103" spans="2:24" x14ac:dyDescent="0.25">
      <c r="B103" s="8">
        <v>99</v>
      </c>
      <c r="C103" s="16">
        <v>43990</v>
      </c>
      <c r="D103" s="8">
        <f t="shared" si="138"/>
        <v>7034</v>
      </c>
      <c r="E103" s="3">
        <f t="shared" si="139"/>
        <v>720567</v>
      </c>
      <c r="F103" s="23">
        <f t="shared" si="120"/>
        <v>322.02879355024476</v>
      </c>
      <c r="G103" s="90">
        <f t="shared" si="146"/>
        <v>2.605668681484972E-3</v>
      </c>
      <c r="H103" s="54">
        <f t="shared" si="133"/>
        <v>1</v>
      </c>
      <c r="I103" s="8">
        <f t="shared" si="140"/>
        <v>-728895</v>
      </c>
      <c r="J103" s="3">
        <f t="shared" si="141"/>
        <v>0</v>
      </c>
      <c r="K103" s="37">
        <f t="shared" si="142"/>
        <v>720567</v>
      </c>
      <c r="L103" s="8">
        <f t="shared" si="143"/>
        <v>-76045</v>
      </c>
      <c r="M103" s="3">
        <f t="shared" si="137"/>
        <v>0</v>
      </c>
      <c r="N103" s="37">
        <f t="shared" si="144"/>
        <v>74392</v>
      </c>
      <c r="P103" s="70">
        <f t="shared" si="134"/>
        <v>1.6460679406885143E-5</v>
      </c>
      <c r="Q103" s="69">
        <f t="shared" si="135"/>
        <v>12.958559843195344</v>
      </c>
      <c r="R103" s="69">
        <f t="shared" si="136"/>
        <v>0</v>
      </c>
      <c r="S103" s="11">
        <f t="shared" si="145"/>
        <v>0</v>
      </c>
      <c r="T103" s="127"/>
      <c r="U103" s="14"/>
      <c r="V103" s="100"/>
      <c r="W103" s="14"/>
      <c r="X103" s="73"/>
    </row>
    <row r="104" spans="2:24" x14ac:dyDescent="0.25">
      <c r="B104" s="7">
        <v>100</v>
      </c>
      <c r="C104" s="17">
        <v>43991</v>
      </c>
      <c r="D104" s="7">
        <f t="shared" si="138"/>
        <v>7034</v>
      </c>
      <c r="E104" s="2">
        <f t="shared" si="139"/>
        <v>803524</v>
      </c>
      <c r="F104" s="24">
        <f t="shared" si="120"/>
        <v>322.02879355024476</v>
      </c>
      <c r="G104" s="91">
        <f t="shared" si="146"/>
        <v>2.605668681484972E-3</v>
      </c>
      <c r="H104" s="55">
        <f t="shared" ref="H104:H135" si="147">D104/D103</f>
        <v>1</v>
      </c>
      <c r="I104" s="7">
        <f t="shared" si="140"/>
        <v>-813694</v>
      </c>
      <c r="J104" s="2">
        <f t="shared" si="141"/>
        <v>0</v>
      </c>
      <c r="K104" s="34">
        <f t="shared" si="142"/>
        <v>803524</v>
      </c>
      <c r="L104" s="7">
        <f t="shared" si="143"/>
        <v>-84799</v>
      </c>
      <c r="M104" s="2">
        <f t="shared" si="137"/>
        <v>0</v>
      </c>
      <c r="N104" s="34">
        <f t="shared" si="144"/>
        <v>82957</v>
      </c>
      <c r="P104" s="39">
        <f t="shared" si="134"/>
        <v>1.6460679406885143E-5</v>
      </c>
      <c r="Q104" s="38">
        <f t="shared" si="135"/>
        <v>14.361971893120602</v>
      </c>
      <c r="R104" s="38">
        <f t="shared" si="136"/>
        <v>0</v>
      </c>
      <c r="S104" s="12">
        <f t="shared" si="145"/>
        <v>0</v>
      </c>
      <c r="T104" s="130"/>
      <c r="U104" s="101"/>
      <c r="V104" s="99"/>
      <c r="W104" s="101"/>
      <c r="X104" s="72"/>
    </row>
    <row r="105" spans="2:24" x14ac:dyDescent="0.25">
      <c r="B105" s="8">
        <v>101</v>
      </c>
      <c r="C105" s="16">
        <v>43992</v>
      </c>
      <c r="D105" s="8">
        <f t="shared" si="138"/>
        <v>7034</v>
      </c>
      <c r="E105" s="3">
        <f t="shared" si="139"/>
        <v>896031</v>
      </c>
      <c r="F105" s="23">
        <f t="shared" si="120"/>
        <v>322.02879355024476</v>
      </c>
      <c r="G105" s="90">
        <f t="shared" si="146"/>
        <v>2.605668681484972E-3</v>
      </c>
      <c r="H105" s="54">
        <f t="shared" si="147"/>
        <v>1</v>
      </c>
      <c r="I105" s="8">
        <f t="shared" si="140"/>
        <v>-908256</v>
      </c>
      <c r="J105" s="3">
        <f t="shared" si="141"/>
        <v>0</v>
      </c>
      <c r="K105" s="37">
        <f t="shared" si="142"/>
        <v>896031</v>
      </c>
      <c r="L105" s="8">
        <f t="shared" si="143"/>
        <v>-94562</v>
      </c>
      <c r="M105" s="3">
        <f t="shared" si="137"/>
        <v>0</v>
      </c>
      <c r="N105" s="37">
        <f t="shared" si="144"/>
        <v>92507</v>
      </c>
      <c r="P105" s="70">
        <f t="shared" si="134"/>
        <v>1.6460679406885143E-5</v>
      </c>
      <c r="Q105" s="69">
        <f t="shared" si="135"/>
        <v>15.92694170061794</v>
      </c>
      <c r="R105" s="69">
        <f t="shared" si="136"/>
        <v>0</v>
      </c>
      <c r="S105" s="11">
        <f t="shared" si="145"/>
        <v>0</v>
      </c>
      <c r="T105" s="127"/>
      <c r="U105" s="14"/>
      <c r="V105" s="100"/>
      <c r="W105" s="14"/>
      <c r="X105" s="73"/>
    </row>
    <row r="106" spans="2:24" x14ac:dyDescent="0.25">
      <c r="B106" s="7">
        <v>102</v>
      </c>
      <c r="C106" s="17">
        <v>43993</v>
      </c>
      <c r="D106" s="7">
        <f t="shared" si="138"/>
        <v>7034</v>
      </c>
      <c r="E106" s="2">
        <f t="shared" si="139"/>
        <v>999188</v>
      </c>
      <c r="F106" s="24">
        <f t="shared" si="120"/>
        <v>322.02879355024476</v>
      </c>
      <c r="G106" s="91">
        <f t="shared" si="146"/>
        <v>2.605668681484972E-3</v>
      </c>
      <c r="H106" s="55">
        <f t="shared" si="147"/>
        <v>1</v>
      </c>
      <c r="I106" s="7">
        <f t="shared" si="140"/>
        <v>-1013705</v>
      </c>
      <c r="J106" s="2">
        <f t="shared" si="141"/>
        <v>0</v>
      </c>
      <c r="K106" s="34">
        <f t="shared" si="142"/>
        <v>999188</v>
      </c>
      <c r="L106" s="7">
        <f t="shared" si="143"/>
        <v>-105449</v>
      </c>
      <c r="M106" s="2">
        <f t="shared" si="137"/>
        <v>0</v>
      </c>
      <c r="N106" s="34">
        <f t="shared" si="144"/>
        <v>103157</v>
      </c>
      <c r="P106" s="39">
        <f t="shared" si="134"/>
        <v>1.6460679406885143E-5</v>
      </c>
      <c r="Q106" s="38">
        <f t="shared" si="135"/>
        <v>17.672086355366137</v>
      </c>
      <c r="R106" s="38">
        <f t="shared" si="136"/>
        <v>0</v>
      </c>
      <c r="S106" s="12">
        <f t="shared" si="145"/>
        <v>0</v>
      </c>
      <c r="T106" s="130"/>
      <c r="U106" s="101"/>
      <c r="V106" s="99"/>
      <c r="W106" s="101"/>
      <c r="X106" s="72"/>
    </row>
    <row r="107" spans="2:24" x14ac:dyDescent="0.25">
      <c r="B107" s="8">
        <v>103</v>
      </c>
      <c r="C107" s="16">
        <v>43994</v>
      </c>
      <c r="D107" s="8">
        <f t="shared" si="138"/>
        <v>7034</v>
      </c>
      <c r="E107" s="3">
        <f t="shared" si="139"/>
        <v>1114222</v>
      </c>
      <c r="F107" s="23">
        <f t="shared" si="120"/>
        <v>322.02879355024476</v>
      </c>
      <c r="G107" s="90">
        <f t="shared" si="146"/>
        <v>2.605668681484972E-3</v>
      </c>
      <c r="H107" s="54">
        <f t="shared" si="147"/>
        <v>1</v>
      </c>
      <c r="I107" s="8">
        <f t="shared" si="140"/>
        <v>-1131294</v>
      </c>
      <c r="J107" s="3">
        <f t="shared" si="141"/>
        <v>0</v>
      </c>
      <c r="K107" s="37">
        <f t="shared" si="142"/>
        <v>1114222</v>
      </c>
      <c r="L107" s="8">
        <f t="shared" si="143"/>
        <v>-117589</v>
      </c>
      <c r="M107" s="3">
        <f t="shared" si="137"/>
        <v>0</v>
      </c>
      <c r="N107" s="37">
        <f t="shared" si="144"/>
        <v>115034</v>
      </c>
      <c r="P107" s="70">
        <f t="shared" si="134"/>
        <v>1.6460679406885143E-5</v>
      </c>
      <c r="Q107" s="69">
        <f t="shared" si="135"/>
        <v>19.618150143059996</v>
      </c>
      <c r="R107" s="69">
        <f t="shared" si="136"/>
        <v>0</v>
      </c>
      <c r="S107" s="11">
        <f t="shared" si="145"/>
        <v>0</v>
      </c>
      <c r="T107" s="127"/>
      <c r="U107" s="14"/>
      <c r="V107" s="100"/>
      <c r="W107" s="14"/>
      <c r="X107" s="73"/>
    </row>
    <row r="108" spans="2:24" x14ac:dyDescent="0.25">
      <c r="B108" s="7">
        <v>104</v>
      </c>
      <c r="C108" s="17">
        <v>43995</v>
      </c>
      <c r="D108" s="7">
        <f t="shared" si="138"/>
        <v>7034</v>
      </c>
      <c r="E108" s="2">
        <f t="shared" si="139"/>
        <v>1242499</v>
      </c>
      <c r="F108" s="24">
        <f t="shared" si="120"/>
        <v>322.02879355024476</v>
      </c>
      <c r="G108" s="91">
        <f t="shared" si="146"/>
        <v>2.605668681484972E-3</v>
      </c>
      <c r="H108" s="55">
        <f t="shared" si="147"/>
        <v>1</v>
      </c>
      <c r="I108" s="7">
        <f t="shared" si="140"/>
        <v>-1262420</v>
      </c>
      <c r="J108" s="2">
        <f t="shared" si="141"/>
        <v>0</v>
      </c>
      <c r="K108" s="34">
        <f t="shared" si="142"/>
        <v>1242499</v>
      </c>
      <c r="L108" s="7">
        <f t="shared" si="143"/>
        <v>-131126</v>
      </c>
      <c r="M108" s="2">
        <f t="shared" si="137"/>
        <v>0</v>
      </c>
      <c r="N108" s="34">
        <f t="shared" si="144"/>
        <v>128277</v>
      </c>
      <c r="P108" s="39">
        <f t="shared" si="134"/>
        <v>1.6460679406885143E-5</v>
      </c>
      <c r="Q108" s="38">
        <f t="shared" si="135"/>
        <v>21.788259613137569</v>
      </c>
      <c r="R108" s="38">
        <f t="shared" si="136"/>
        <v>0</v>
      </c>
      <c r="S108" s="12">
        <f t="shared" si="145"/>
        <v>0</v>
      </c>
      <c r="T108" s="130"/>
      <c r="U108" s="101"/>
      <c r="V108" s="99"/>
      <c r="W108" s="101"/>
      <c r="X108" s="72"/>
    </row>
    <row r="109" spans="2:24" x14ac:dyDescent="0.25">
      <c r="B109" s="8">
        <v>105</v>
      </c>
      <c r="C109" s="16">
        <v>43996</v>
      </c>
      <c r="D109" s="8">
        <f t="shared" si="138"/>
        <v>7034</v>
      </c>
      <c r="E109" s="3">
        <f t="shared" si="139"/>
        <v>1385544</v>
      </c>
      <c r="F109" s="23">
        <f t="shared" si="120"/>
        <v>322.02879355024476</v>
      </c>
      <c r="G109" s="90">
        <f t="shared" si="146"/>
        <v>2.605668681484972E-3</v>
      </c>
      <c r="H109" s="54">
        <f t="shared" si="147"/>
        <v>1</v>
      </c>
      <c r="I109" s="8">
        <f t="shared" si="140"/>
        <v>-1408642</v>
      </c>
      <c r="J109" s="3">
        <f t="shared" si="141"/>
        <v>0</v>
      </c>
      <c r="K109" s="37">
        <f t="shared" si="142"/>
        <v>1385544</v>
      </c>
      <c r="L109" s="8">
        <f t="shared" si="143"/>
        <v>-146222</v>
      </c>
      <c r="M109" s="3">
        <f t="shared" si="137"/>
        <v>0</v>
      </c>
      <c r="N109" s="37">
        <f t="shared" si="144"/>
        <v>143045</v>
      </c>
      <c r="P109" s="70">
        <f t="shared" si="134"/>
        <v>1.6460679406885143E-5</v>
      </c>
      <c r="Q109" s="69">
        <f t="shared" si="135"/>
        <v>24.208195196231056</v>
      </c>
      <c r="R109" s="69">
        <f t="shared" si="136"/>
        <v>0</v>
      </c>
      <c r="S109" s="11">
        <f t="shared" si="145"/>
        <v>0</v>
      </c>
      <c r="T109" s="127"/>
      <c r="U109" s="14"/>
      <c r="V109" s="100"/>
      <c r="W109" s="14"/>
      <c r="X109" s="73"/>
    </row>
    <row r="110" spans="2:24" x14ac:dyDescent="0.25">
      <c r="B110" s="7">
        <v>106</v>
      </c>
      <c r="C110" s="17">
        <v>43997</v>
      </c>
      <c r="D110" s="7">
        <f t="shared" si="138"/>
        <v>7034</v>
      </c>
      <c r="E110" s="2">
        <f t="shared" si="139"/>
        <v>1545058</v>
      </c>
      <c r="F110" s="24">
        <f t="shared" ref="F110:F173" si="148">D110*(F$44/D$44)</f>
        <v>322.02879355024476</v>
      </c>
      <c r="G110" s="91">
        <f t="shared" si="146"/>
        <v>2.605668681484972E-3</v>
      </c>
      <c r="H110" s="55">
        <f t="shared" si="147"/>
        <v>1</v>
      </c>
      <c r="I110" s="7">
        <f t="shared" si="140"/>
        <v>-1571698</v>
      </c>
      <c r="J110" s="2">
        <f t="shared" si="141"/>
        <v>0</v>
      </c>
      <c r="K110" s="34">
        <f t="shared" si="142"/>
        <v>1545058</v>
      </c>
      <c r="L110" s="7">
        <f t="shared" si="143"/>
        <v>-163056</v>
      </c>
      <c r="M110" s="2">
        <f t="shared" si="137"/>
        <v>0</v>
      </c>
      <c r="N110" s="34">
        <f t="shared" si="144"/>
        <v>159514</v>
      </c>
      <c r="P110" s="39">
        <f t="shared" si="134"/>
        <v>1.6460679406885143E-5</v>
      </c>
      <c r="Q110" s="38">
        <f t="shared" si="135"/>
        <v>26.906728051852721</v>
      </c>
      <c r="R110" s="38">
        <f t="shared" si="136"/>
        <v>0</v>
      </c>
      <c r="S110" s="12">
        <f t="shared" si="145"/>
        <v>0</v>
      </c>
      <c r="T110" s="130"/>
      <c r="U110" s="101"/>
      <c r="V110" s="99"/>
      <c r="W110" s="101"/>
      <c r="X110" s="72"/>
    </row>
    <row r="111" spans="2:24" x14ac:dyDescent="0.25">
      <c r="B111" s="8">
        <v>107</v>
      </c>
      <c r="C111" s="16">
        <v>43998</v>
      </c>
      <c r="D111" s="8">
        <f t="shared" si="138"/>
        <v>7034</v>
      </c>
      <c r="E111" s="3">
        <f t="shared" si="139"/>
        <v>1722936</v>
      </c>
      <c r="F111" s="23">
        <f t="shared" si="148"/>
        <v>322.02879355024476</v>
      </c>
      <c r="G111" s="90">
        <f t="shared" si="146"/>
        <v>2.605668681484972E-3</v>
      </c>
      <c r="H111" s="54">
        <f t="shared" si="147"/>
        <v>1</v>
      </c>
      <c r="I111" s="8">
        <f t="shared" si="140"/>
        <v>-1753527</v>
      </c>
      <c r="J111" s="3">
        <f t="shared" si="141"/>
        <v>0</v>
      </c>
      <c r="K111" s="37">
        <f t="shared" si="142"/>
        <v>1722936</v>
      </c>
      <c r="L111" s="8">
        <f t="shared" si="143"/>
        <v>-181829</v>
      </c>
      <c r="M111" s="3">
        <f t="shared" si="137"/>
        <v>0</v>
      </c>
      <c r="N111" s="37">
        <f t="shared" si="144"/>
        <v>177878</v>
      </c>
      <c r="P111" s="70">
        <f t="shared" si="134"/>
        <v>1.6460679406885143E-5</v>
      </c>
      <c r="Q111" s="69">
        <f t="shared" si="135"/>
        <v>29.91593452345812</v>
      </c>
      <c r="R111" s="69">
        <f t="shared" si="136"/>
        <v>0</v>
      </c>
      <c r="S111" s="11">
        <f t="shared" si="145"/>
        <v>0</v>
      </c>
      <c r="T111" s="127"/>
      <c r="U111" s="14"/>
      <c r="V111" s="100"/>
      <c r="W111" s="14"/>
      <c r="X111" s="73"/>
    </row>
    <row r="112" spans="2:24" x14ac:dyDescent="0.25">
      <c r="B112" s="7">
        <v>108</v>
      </c>
      <c r="C112" s="17">
        <v>43999</v>
      </c>
      <c r="D112" s="7">
        <f t="shared" si="138"/>
        <v>7034</v>
      </c>
      <c r="E112" s="2">
        <f t="shared" si="139"/>
        <v>1921293</v>
      </c>
      <c r="F112" s="24">
        <f t="shared" si="148"/>
        <v>322.02879355024476</v>
      </c>
      <c r="G112" s="91">
        <f t="shared" si="146"/>
        <v>2.605668681484972E-3</v>
      </c>
      <c r="H112" s="55">
        <f t="shared" si="147"/>
        <v>1</v>
      </c>
      <c r="I112" s="7">
        <f t="shared" si="140"/>
        <v>-1956289</v>
      </c>
      <c r="J112" s="2">
        <f t="shared" si="141"/>
        <v>0</v>
      </c>
      <c r="K112" s="34">
        <f t="shared" si="142"/>
        <v>1921293</v>
      </c>
      <c r="L112" s="7">
        <f t="shared" si="143"/>
        <v>-202762</v>
      </c>
      <c r="M112" s="2">
        <f t="shared" si="137"/>
        <v>0</v>
      </c>
      <c r="N112" s="34">
        <f t="shared" si="144"/>
        <v>198357</v>
      </c>
      <c r="P112" s="39">
        <f t="shared" si="134"/>
        <v>1.6460679406885143E-5</v>
      </c>
      <c r="Q112" s="38">
        <f t="shared" si="135"/>
        <v>33.271595289760633</v>
      </c>
      <c r="R112" s="38">
        <f t="shared" si="136"/>
        <v>0</v>
      </c>
      <c r="S112" s="12">
        <f t="shared" si="145"/>
        <v>0</v>
      </c>
      <c r="T112" s="130"/>
      <c r="U112" s="101"/>
      <c r="V112" s="99"/>
      <c r="W112" s="101"/>
      <c r="X112" s="72"/>
    </row>
    <row r="113" spans="2:24" x14ac:dyDescent="0.25">
      <c r="B113" s="8">
        <v>109</v>
      </c>
      <c r="C113" s="16">
        <v>44000</v>
      </c>
      <c r="D113" s="8">
        <f t="shared" si="138"/>
        <v>7034</v>
      </c>
      <c r="E113" s="3">
        <f t="shared" si="139"/>
        <v>2142486</v>
      </c>
      <c r="F113" s="23">
        <f t="shared" si="148"/>
        <v>322.02879355024476</v>
      </c>
      <c r="G113" s="90">
        <f t="shared" si="146"/>
        <v>2.605668681484972E-3</v>
      </c>
      <c r="H113" s="54">
        <f t="shared" si="147"/>
        <v>1</v>
      </c>
      <c r="I113" s="8">
        <f t="shared" si="140"/>
        <v>-2182394</v>
      </c>
      <c r="J113" s="3">
        <f t="shared" si="141"/>
        <v>0</v>
      </c>
      <c r="K113" s="37">
        <f t="shared" si="142"/>
        <v>2142486</v>
      </c>
      <c r="L113" s="8">
        <f t="shared" si="143"/>
        <v>-226105</v>
      </c>
      <c r="M113" s="3">
        <f t="shared" si="137"/>
        <v>0</v>
      </c>
      <c r="N113" s="37">
        <f t="shared" si="144"/>
        <v>221193</v>
      </c>
      <c r="P113" s="70">
        <f t="shared" ref="P113:P144" si="149">Y$4*((1+W$4-X$4)*(1+W$4+Z$4)-X$4)</f>
        <v>1.6460679406885143E-5</v>
      </c>
      <c r="Q113" s="69">
        <f t="shared" ref="Q113:Q144" si="150">(1+W$4-X$4)*(1+W$4+Z$4)-Y$4*((Z$4*K112)+((I112+J112)*(1+W$4+Z$4)))</f>
        <v>37.013576997662703</v>
      </c>
      <c r="R113" s="69">
        <f t="shared" ref="R113:R144" si="151">-J112*(1+W$4+Z$4)</f>
        <v>0</v>
      </c>
      <c r="S113" s="11">
        <f t="shared" si="145"/>
        <v>0</v>
      </c>
      <c r="T113" s="127"/>
      <c r="U113" s="14"/>
      <c r="V113" s="100"/>
      <c r="W113" s="14"/>
      <c r="X113" s="73"/>
    </row>
    <row r="114" spans="2:24" x14ac:dyDescent="0.25">
      <c r="B114" s="7">
        <v>110</v>
      </c>
      <c r="C114" s="17">
        <v>44001</v>
      </c>
      <c r="D114" s="7">
        <f t="shared" si="138"/>
        <v>7034</v>
      </c>
      <c r="E114" s="2">
        <f t="shared" si="139"/>
        <v>2389145</v>
      </c>
      <c r="F114" s="24">
        <f t="shared" si="148"/>
        <v>322.02879355024476</v>
      </c>
      <c r="G114" s="91">
        <f t="shared" si="146"/>
        <v>2.605668681484972E-3</v>
      </c>
      <c r="H114" s="55">
        <f t="shared" si="147"/>
        <v>1</v>
      </c>
      <c r="I114" s="7">
        <f t="shared" si="140"/>
        <v>-2434530</v>
      </c>
      <c r="J114" s="2">
        <f t="shared" si="141"/>
        <v>0</v>
      </c>
      <c r="K114" s="34">
        <f t="shared" si="142"/>
        <v>2389145</v>
      </c>
      <c r="L114" s="7">
        <f t="shared" si="143"/>
        <v>-252136</v>
      </c>
      <c r="M114" s="2">
        <f t="shared" si="137"/>
        <v>0</v>
      </c>
      <c r="N114" s="34">
        <f t="shared" si="144"/>
        <v>246659</v>
      </c>
      <c r="P114" s="39">
        <f t="shared" si="149"/>
        <v>1.6460679406885143E-5</v>
      </c>
      <c r="Q114" s="38">
        <f t="shared" si="150"/>
        <v>41.186355052167968</v>
      </c>
      <c r="R114" s="38">
        <f t="shared" si="151"/>
        <v>0</v>
      </c>
      <c r="S114" s="12">
        <f t="shared" si="145"/>
        <v>0</v>
      </c>
      <c r="T114" s="130"/>
      <c r="U114" s="101"/>
      <c r="V114" s="99"/>
      <c r="W114" s="101"/>
      <c r="X114" s="72"/>
    </row>
    <row r="115" spans="2:24" x14ac:dyDescent="0.25">
      <c r="B115" s="8">
        <v>111</v>
      </c>
      <c r="C115" s="16">
        <v>44002</v>
      </c>
      <c r="D115" s="8">
        <f t="shared" si="138"/>
        <v>7034</v>
      </c>
      <c r="E115" s="3">
        <f t="shared" si="139"/>
        <v>2664201</v>
      </c>
      <c r="F115" s="23">
        <f t="shared" si="148"/>
        <v>322.02879355024476</v>
      </c>
      <c r="G115" s="90">
        <f t="shared" si="146"/>
        <v>2.605668681484972E-3</v>
      </c>
      <c r="H115" s="54">
        <f t="shared" si="147"/>
        <v>1</v>
      </c>
      <c r="I115" s="8">
        <f t="shared" si="140"/>
        <v>-2715694</v>
      </c>
      <c r="J115" s="3">
        <f t="shared" si="141"/>
        <v>0</v>
      </c>
      <c r="K115" s="37">
        <f t="shared" si="142"/>
        <v>2664201</v>
      </c>
      <c r="L115" s="8">
        <f t="shared" si="143"/>
        <v>-281164</v>
      </c>
      <c r="M115" s="3">
        <f t="shared" si="137"/>
        <v>0</v>
      </c>
      <c r="N115" s="37">
        <f t="shared" si="144"/>
        <v>275056</v>
      </c>
      <c r="P115" s="70">
        <f t="shared" si="149"/>
        <v>1.6460679406885143E-5</v>
      </c>
      <c r="Q115" s="69">
        <f t="shared" si="150"/>
        <v>45.839537385266809</v>
      </c>
      <c r="R115" s="69">
        <f t="shared" si="151"/>
        <v>0</v>
      </c>
      <c r="S115" s="11">
        <f t="shared" si="145"/>
        <v>0</v>
      </c>
      <c r="T115" s="127"/>
      <c r="U115" s="14"/>
      <c r="V115" s="100"/>
      <c r="W115" s="14"/>
      <c r="X115" s="73"/>
    </row>
    <row r="116" spans="2:24" x14ac:dyDescent="0.25">
      <c r="B116" s="7">
        <v>112</v>
      </c>
      <c r="C116" s="17">
        <v>44003</v>
      </c>
      <c r="D116" s="7">
        <f t="shared" si="138"/>
        <v>7034</v>
      </c>
      <c r="E116" s="2">
        <f t="shared" si="139"/>
        <v>2970923</v>
      </c>
      <c r="F116" s="24">
        <f t="shared" si="148"/>
        <v>322.02879355024476</v>
      </c>
      <c r="G116" s="91">
        <f t="shared" si="146"/>
        <v>2.605668681484972E-3</v>
      </c>
      <c r="H116" s="55">
        <f t="shared" si="147"/>
        <v>1</v>
      </c>
      <c r="I116" s="7">
        <f t="shared" si="140"/>
        <v>-3029227</v>
      </c>
      <c r="J116" s="2">
        <f t="shared" si="141"/>
        <v>0</v>
      </c>
      <c r="K116" s="34">
        <f t="shared" si="142"/>
        <v>2970923</v>
      </c>
      <c r="L116" s="7">
        <f t="shared" si="143"/>
        <v>-313533</v>
      </c>
      <c r="M116" s="2">
        <f t="shared" si="137"/>
        <v>0</v>
      </c>
      <c r="N116" s="34">
        <f t="shared" si="144"/>
        <v>306722</v>
      </c>
      <c r="P116" s="39">
        <f t="shared" si="149"/>
        <v>1.6460679406885143E-5</v>
      </c>
      <c r="Q116" s="38">
        <f t="shared" si="150"/>
        <v>51.028432031093757</v>
      </c>
      <c r="R116" s="38">
        <f t="shared" si="151"/>
        <v>0</v>
      </c>
      <c r="S116" s="12">
        <f t="shared" si="145"/>
        <v>0</v>
      </c>
      <c r="T116" s="130"/>
      <c r="U116" s="101"/>
      <c r="V116" s="99"/>
      <c r="W116" s="101"/>
      <c r="X116" s="72"/>
    </row>
    <row r="117" spans="2:24" x14ac:dyDescent="0.25">
      <c r="B117" s="8">
        <v>113</v>
      </c>
      <c r="C117" s="16">
        <v>44004</v>
      </c>
      <c r="D117" s="8">
        <f t="shared" si="138"/>
        <v>7034</v>
      </c>
      <c r="E117" s="3">
        <f t="shared" si="139"/>
        <v>3312958</v>
      </c>
      <c r="F117" s="23">
        <f t="shared" si="148"/>
        <v>322.02879355024476</v>
      </c>
      <c r="G117" s="90">
        <f t="shared" si="146"/>
        <v>2.605668681484972E-3</v>
      </c>
      <c r="H117" s="54">
        <f t="shared" si="147"/>
        <v>1</v>
      </c>
      <c r="I117" s="8">
        <f t="shared" si="140"/>
        <v>-3378857</v>
      </c>
      <c r="J117" s="3">
        <f t="shared" si="141"/>
        <v>0</v>
      </c>
      <c r="K117" s="37">
        <f t="shared" si="142"/>
        <v>3312958</v>
      </c>
      <c r="L117" s="8">
        <f t="shared" si="143"/>
        <v>-349630</v>
      </c>
      <c r="M117" s="3">
        <f t="shared" si="137"/>
        <v>0</v>
      </c>
      <c r="N117" s="37">
        <f t="shared" si="144"/>
        <v>342035</v>
      </c>
      <c r="P117" s="70">
        <f t="shared" si="149"/>
        <v>1.6460679406885143E-5</v>
      </c>
      <c r="Q117" s="69">
        <f t="shared" si="150"/>
        <v>56.814698428676735</v>
      </c>
      <c r="R117" s="69">
        <f t="shared" si="151"/>
        <v>0</v>
      </c>
      <c r="S117" s="11">
        <f t="shared" si="145"/>
        <v>0</v>
      </c>
      <c r="T117" s="127"/>
      <c r="U117" s="14"/>
      <c r="V117" s="100"/>
      <c r="W117" s="14"/>
      <c r="X117" s="73"/>
    </row>
    <row r="118" spans="2:24" x14ac:dyDescent="0.25">
      <c r="B118" s="7">
        <v>114</v>
      </c>
      <c r="C118" s="17">
        <v>44005</v>
      </c>
      <c r="D118" s="7">
        <f t="shared" si="138"/>
        <v>7034</v>
      </c>
      <c r="E118" s="2">
        <f t="shared" si="139"/>
        <v>3694370</v>
      </c>
      <c r="F118" s="24">
        <f t="shared" si="148"/>
        <v>322.02879355024476</v>
      </c>
      <c r="G118" s="91">
        <f t="shared" si="146"/>
        <v>2.605668681484972E-3</v>
      </c>
      <c r="H118" s="55">
        <f t="shared" si="147"/>
        <v>1</v>
      </c>
      <c r="I118" s="7">
        <f t="shared" si="140"/>
        <v>-3768739</v>
      </c>
      <c r="J118" s="2">
        <f t="shared" si="141"/>
        <v>0</v>
      </c>
      <c r="K118" s="34">
        <f t="shared" si="142"/>
        <v>3694370</v>
      </c>
      <c r="L118" s="7">
        <f t="shared" si="143"/>
        <v>-389882</v>
      </c>
      <c r="M118" s="2">
        <f t="shared" si="137"/>
        <v>0</v>
      </c>
      <c r="N118" s="34">
        <f t="shared" si="144"/>
        <v>381412</v>
      </c>
      <c r="P118" s="39">
        <f t="shared" si="149"/>
        <v>1.6460679406885143E-5</v>
      </c>
      <c r="Q118" s="38">
        <f t="shared" si="150"/>
        <v>63.267136965374384</v>
      </c>
      <c r="R118" s="38">
        <f t="shared" si="151"/>
        <v>0</v>
      </c>
      <c r="S118" s="12">
        <f t="shared" si="145"/>
        <v>0</v>
      </c>
      <c r="T118" s="130"/>
      <c r="U118" s="101"/>
      <c r="V118" s="99"/>
      <c r="W118" s="101"/>
      <c r="X118" s="72"/>
    </row>
    <row r="119" spans="2:24" x14ac:dyDescent="0.25">
      <c r="B119" s="8">
        <v>115</v>
      </c>
      <c r="C119" s="16">
        <v>44006</v>
      </c>
      <c r="D119" s="8">
        <f t="shared" si="138"/>
        <v>7034</v>
      </c>
      <c r="E119" s="3">
        <f t="shared" si="139"/>
        <v>4119693</v>
      </c>
      <c r="F119" s="23">
        <f t="shared" si="148"/>
        <v>322.02879355024476</v>
      </c>
      <c r="G119" s="90">
        <f t="shared" si="146"/>
        <v>2.605668681484972E-3</v>
      </c>
      <c r="H119" s="54">
        <f t="shared" si="147"/>
        <v>1</v>
      </c>
      <c r="I119" s="8">
        <f t="shared" si="140"/>
        <v>-4203507</v>
      </c>
      <c r="J119" s="3">
        <f t="shared" si="141"/>
        <v>0</v>
      </c>
      <c r="K119" s="37">
        <f t="shared" si="142"/>
        <v>4119693</v>
      </c>
      <c r="L119" s="8">
        <f t="shared" si="143"/>
        <v>-434768</v>
      </c>
      <c r="M119" s="3">
        <f t="shared" si="137"/>
        <v>0</v>
      </c>
      <c r="N119" s="37">
        <f t="shared" si="144"/>
        <v>425323</v>
      </c>
      <c r="P119" s="70">
        <f t="shared" si="149"/>
        <v>1.6460679406885143E-5</v>
      </c>
      <c r="Q119" s="69">
        <f t="shared" si="150"/>
        <v>70.462426923509526</v>
      </c>
      <c r="R119" s="69">
        <f t="shared" si="151"/>
        <v>0</v>
      </c>
      <c r="S119" s="11">
        <f t="shared" si="145"/>
        <v>0</v>
      </c>
      <c r="T119" s="127"/>
      <c r="U119" s="14"/>
      <c r="V119" s="100"/>
      <c r="W119" s="14"/>
      <c r="X119" s="73"/>
    </row>
    <row r="120" spans="2:24" x14ac:dyDescent="0.25">
      <c r="B120" s="7">
        <v>116</v>
      </c>
      <c r="C120" s="17">
        <v>44007</v>
      </c>
      <c r="D120" s="7">
        <f t="shared" si="138"/>
        <v>7034</v>
      </c>
      <c r="E120" s="2">
        <f t="shared" si="139"/>
        <v>4593983</v>
      </c>
      <c r="F120" s="24">
        <f t="shared" si="148"/>
        <v>322.02879355024476</v>
      </c>
      <c r="G120" s="91">
        <f t="shared" si="146"/>
        <v>2.605668681484972E-3</v>
      </c>
      <c r="H120" s="55">
        <f t="shared" si="147"/>
        <v>1</v>
      </c>
      <c r="I120" s="7">
        <f t="shared" si="140"/>
        <v>-4688328</v>
      </c>
      <c r="J120" s="2">
        <f t="shared" si="141"/>
        <v>0</v>
      </c>
      <c r="K120" s="34">
        <f t="shared" si="142"/>
        <v>4593983</v>
      </c>
      <c r="L120" s="7">
        <f t="shared" si="143"/>
        <v>-484821</v>
      </c>
      <c r="M120" s="2">
        <f t="shared" si="137"/>
        <v>0</v>
      </c>
      <c r="N120" s="34">
        <f t="shared" si="144"/>
        <v>474290</v>
      </c>
      <c r="P120" s="39">
        <f t="shared" si="149"/>
        <v>1.6460679406885143E-5</v>
      </c>
      <c r="Q120" s="38">
        <f t="shared" si="150"/>
        <v>78.486090290548532</v>
      </c>
      <c r="R120" s="38">
        <f t="shared" si="151"/>
        <v>0</v>
      </c>
      <c r="S120" s="12">
        <f t="shared" si="145"/>
        <v>0</v>
      </c>
      <c r="T120" s="130"/>
      <c r="U120" s="101"/>
      <c r="V120" s="99"/>
      <c r="W120" s="101"/>
      <c r="X120" s="72"/>
    </row>
    <row r="121" spans="2:24" x14ac:dyDescent="0.25">
      <c r="B121" s="8">
        <v>117</v>
      </c>
      <c r="C121" s="16">
        <v>44008</v>
      </c>
      <c r="D121" s="8">
        <f t="shared" si="138"/>
        <v>7034</v>
      </c>
      <c r="E121" s="3">
        <f t="shared" si="139"/>
        <v>5122877</v>
      </c>
      <c r="F121" s="23">
        <f t="shared" si="148"/>
        <v>322.02879355024476</v>
      </c>
      <c r="G121" s="90">
        <f t="shared" si="146"/>
        <v>2.605668681484972E-3</v>
      </c>
      <c r="H121" s="54">
        <f t="shared" si="147"/>
        <v>1</v>
      </c>
      <c r="I121" s="8">
        <f t="shared" si="140"/>
        <v>-5228965</v>
      </c>
      <c r="J121" s="3">
        <f t="shared" si="141"/>
        <v>0</v>
      </c>
      <c r="K121" s="37">
        <f t="shared" si="142"/>
        <v>5122877</v>
      </c>
      <c r="L121" s="8">
        <f t="shared" si="143"/>
        <v>-540637</v>
      </c>
      <c r="M121" s="3">
        <f t="shared" ref="M121:M152" si="152">J121-J120</f>
        <v>0</v>
      </c>
      <c r="N121" s="37">
        <f t="shared" si="144"/>
        <v>528894</v>
      </c>
      <c r="P121" s="70">
        <f t="shared" si="149"/>
        <v>1.6460679406885143E-5</v>
      </c>
      <c r="Q121" s="69">
        <f t="shared" si="150"/>
        <v>87.433486721095036</v>
      </c>
      <c r="R121" s="69">
        <f t="shared" si="151"/>
        <v>0</v>
      </c>
      <c r="S121" s="11">
        <f t="shared" si="145"/>
        <v>0</v>
      </c>
      <c r="T121" s="127"/>
      <c r="U121" s="14"/>
      <c r="V121" s="100"/>
      <c r="W121" s="14"/>
      <c r="X121" s="73"/>
    </row>
    <row r="122" spans="2:24" x14ac:dyDescent="0.25">
      <c r="B122" s="7">
        <v>118</v>
      </c>
      <c r="C122" s="17">
        <v>44009</v>
      </c>
      <c r="D122" s="7">
        <f t="shared" si="138"/>
        <v>7034</v>
      </c>
      <c r="E122" s="2">
        <f t="shared" si="139"/>
        <v>5712661</v>
      </c>
      <c r="F122" s="24">
        <f t="shared" si="148"/>
        <v>322.02879355024476</v>
      </c>
      <c r="G122" s="91">
        <f t="shared" si="146"/>
        <v>2.605668681484972E-3</v>
      </c>
      <c r="H122" s="55">
        <f t="shared" si="147"/>
        <v>1</v>
      </c>
      <c r="I122" s="7">
        <f t="shared" si="140"/>
        <v>-5831845</v>
      </c>
      <c r="J122" s="2">
        <f t="shared" si="141"/>
        <v>0</v>
      </c>
      <c r="K122" s="34">
        <f t="shared" si="142"/>
        <v>5712661</v>
      </c>
      <c r="L122" s="7">
        <f t="shared" si="143"/>
        <v>-602880</v>
      </c>
      <c r="M122" s="2">
        <f t="shared" si="152"/>
        <v>0</v>
      </c>
      <c r="N122" s="34">
        <f t="shared" si="144"/>
        <v>589784</v>
      </c>
      <c r="P122" s="39">
        <f t="shared" si="149"/>
        <v>1.6460679406885143E-5</v>
      </c>
      <c r="Q122" s="38">
        <f t="shared" si="150"/>
        <v>97.41097107982749</v>
      </c>
      <c r="R122" s="38">
        <f t="shared" si="151"/>
        <v>0</v>
      </c>
      <c r="S122" s="12">
        <f t="shared" si="145"/>
        <v>0</v>
      </c>
      <c r="T122" s="130"/>
      <c r="U122" s="101"/>
      <c r="V122" s="99"/>
      <c r="W122" s="101"/>
      <c r="X122" s="72"/>
    </row>
    <row r="123" spans="2:24" x14ac:dyDescent="0.25">
      <c r="B123" s="8">
        <v>119</v>
      </c>
      <c r="C123" s="16">
        <v>44010</v>
      </c>
      <c r="D123" s="8">
        <f t="shared" ref="D123:D154" si="153">D122+IF(M123&gt;0,M123,0)</f>
        <v>7034</v>
      </c>
      <c r="E123" s="3">
        <f t="shared" ref="E123:E154" si="154">E122+IF(N123&gt;0,N123,0)</f>
        <v>6370345</v>
      </c>
      <c r="F123" s="23">
        <f t="shared" si="148"/>
        <v>322.02879355024476</v>
      </c>
      <c r="G123" s="90">
        <f t="shared" si="146"/>
        <v>2.605668681484972E-3</v>
      </c>
      <c r="H123" s="54">
        <f t="shared" si="147"/>
        <v>1</v>
      </c>
      <c r="I123" s="8">
        <f t="shared" ref="I123:I154" si="155">INT((Z$4*K123+I122)/(1+Y$4*J123))</f>
        <v>-6504133</v>
      </c>
      <c r="J123" s="3">
        <f t="shared" ref="J123:J154" si="156">S123</f>
        <v>0</v>
      </c>
      <c r="K123" s="37">
        <f t="shared" ref="K123:K154" si="157">INT((X$4*J123+K122)/(1+W$4+Z$4))</f>
        <v>6370345</v>
      </c>
      <c r="L123" s="8">
        <f t="shared" ref="L123:L154" si="158">I123-I122</f>
        <v>-672288</v>
      </c>
      <c r="M123" s="3">
        <f t="shared" si="152"/>
        <v>0</v>
      </c>
      <c r="N123" s="37">
        <f t="shared" ref="N123:N154" si="159">K123-K122</f>
        <v>657684</v>
      </c>
      <c r="P123" s="70">
        <f t="shared" si="149"/>
        <v>1.6460679406885143E-5</v>
      </c>
      <c r="Q123" s="69">
        <f t="shared" si="150"/>
        <v>108.53715126175214</v>
      </c>
      <c r="R123" s="69">
        <f t="shared" si="151"/>
        <v>0</v>
      </c>
      <c r="S123" s="11">
        <f t="shared" si="145"/>
        <v>0</v>
      </c>
      <c r="T123" s="127"/>
      <c r="U123" s="14"/>
      <c r="V123" s="100"/>
      <c r="W123" s="14"/>
      <c r="X123" s="73"/>
    </row>
    <row r="124" spans="2:24" x14ac:dyDescent="0.25">
      <c r="B124" s="7">
        <v>120</v>
      </c>
      <c r="C124" s="17">
        <v>44011</v>
      </c>
      <c r="D124" s="7">
        <f t="shared" si="153"/>
        <v>7034</v>
      </c>
      <c r="E124" s="2">
        <f t="shared" si="154"/>
        <v>7103747</v>
      </c>
      <c r="F124" s="24">
        <f t="shared" si="148"/>
        <v>322.02879355024476</v>
      </c>
      <c r="G124" s="91">
        <f t="shared" si="146"/>
        <v>2.605668681484972E-3</v>
      </c>
      <c r="H124" s="55">
        <f t="shared" si="147"/>
        <v>1</v>
      </c>
      <c r="I124" s="7">
        <f t="shared" si="155"/>
        <v>-7253819</v>
      </c>
      <c r="J124" s="2">
        <f t="shared" si="156"/>
        <v>0</v>
      </c>
      <c r="K124" s="34">
        <f t="shared" si="157"/>
        <v>7103747</v>
      </c>
      <c r="L124" s="7">
        <f t="shared" si="158"/>
        <v>-749686</v>
      </c>
      <c r="M124" s="2">
        <f t="shared" si="152"/>
        <v>0</v>
      </c>
      <c r="N124" s="34">
        <f t="shared" si="159"/>
        <v>733402</v>
      </c>
      <c r="P124" s="39">
        <f t="shared" si="149"/>
        <v>1.6460679406885143E-5</v>
      </c>
      <c r="Q124" s="38">
        <f t="shared" si="150"/>
        <v>120.94425894422903</v>
      </c>
      <c r="R124" s="38">
        <f t="shared" si="151"/>
        <v>0</v>
      </c>
      <c r="S124" s="12">
        <f t="shared" si="145"/>
        <v>0</v>
      </c>
      <c r="T124" s="130"/>
      <c r="U124" s="101"/>
      <c r="V124" s="99"/>
      <c r="W124" s="101"/>
      <c r="X124" s="72"/>
    </row>
    <row r="125" spans="2:24" x14ac:dyDescent="0.25">
      <c r="B125" s="8">
        <v>121</v>
      </c>
      <c r="C125" s="16">
        <v>44012</v>
      </c>
      <c r="D125" s="8">
        <f t="shared" si="153"/>
        <v>7034</v>
      </c>
      <c r="E125" s="3">
        <f t="shared" si="154"/>
        <v>7921583</v>
      </c>
      <c r="F125" s="23">
        <f t="shared" si="148"/>
        <v>322.02879355024476</v>
      </c>
      <c r="G125" s="90">
        <f t="shared" si="146"/>
        <v>2.605668681484972E-3</v>
      </c>
      <c r="H125" s="54">
        <f t="shared" si="147"/>
        <v>1</v>
      </c>
      <c r="I125" s="8">
        <f t="shared" si="155"/>
        <v>-8089815</v>
      </c>
      <c r="J125" s="3">
        <f t="shared" si="156"/>
        <v>0</v>
      </c>
      <c r="K125" s="37">
        <f t="shared" si="157"/>
        <v>7921583</v>
      </c>
      <c r="L125" s="8">
        <f t="shared" si="158"/>
        <v>-835996</v>
      </c>
      <c r="M125" s="3">
        <f t="shared" si="152"/>
        <v>0</v>
      </c>
      <c r="N125" s="37">
        <f t="shared" si="159"/>
        <v>817836</v>
      </c>
      <c r="P125" s="70">
        <f t="shared" si="149"/>
        <v>1.6460679406885143E-5</v>
      </c>
      <c r="Q125" s="69">
        <f t="shared" si="150"/>
        <v>134.77975301410231</v>
      </c>
      <c r="R125" s="69">
        <f t="shared" si="151"/>
        <v>0</v>
      </c>
      <c r="S125" s="11">
        <f t="shared" si="145"/>
        <v>0</v>
      </c>
      <c r="T125" s="127"/>
      <c r="U125" s="14"/>
      <c r="V125" s="100"/>
      <c r="W125" s="14"/>
      <c r="X125" s="73"/>
    </row>
    <row r="126" spans="2:24" x14ac:dyDescent="0.25">
      <c r="B126" s="7">
        <v>122</v>
      </c>
      <c r="C126" s="17">
        <v>44013</v>
      </c>
      <c r="D126" s="7">
        <f t="shared" si="153"/>
        <v>7034</v>
      </c>
      <c r="E126" s="2">
        <f t="shared" si="154"/>
        <v>8833575</v>
      </c>
      <c r="F126" s="24">
        <f t="shared" si="148"/>
        <v>322.02879355024476</v>
      </c>
      <c r="G126" s="91">
        <f t="shared" si="146"/>
        <v>2.605668681484972E-3</v>
      </c>
      <c r="H126" s="55">
        <f t="shared" si="147"/>
        <v>1</v>
      </c>
      <c r="I126" s="7">
        <f t="shared" si="155"/>
        <v>-9022057</v>
      </c>
      <c r="J126" s="2">
        <f t="shared" si="156"/>
        <v>0</v>
      </c>
      <c r="K126" s="34">
        <f t="shared" si="157"/>
        <v>8833575</v>
      </c>
      <c r="L126" s="7">
        <f t="shared" si="158"/>
        <v>-932242</v>
      </c>
      <c r="M126" s="2">
        <f t="shared" si="152"/>
        <v>0</v>
      </c>
      <c r="N126" s="34">
        <f t="shared" si="159"/>
        <v>911992</v>
      </c>
      <c r="P126" s="39">
        <f t="shared" si="149"/>
        <v>1.6460679406885143E-5</v>
      </c>
      <c r="Q126" s="38">
        <f t="shared" si="150"/>
        <v>150.20810017786548</v>
      </c>
      <c r="R126" s="38">
        <f t="shared" si="151"/>
        <v>0</v>
      </c>
      <c r="S126" s="12">
        <f t="shared" si="145"/>
        <v>0</v>
      </c>
      <c r="T126" s="130"/>
      <c r="U126" s="101"/>
      <c r="V126" s="99"/>
      <c r="W126" s="101"/>
      <c r="X126" s="72"/>
    </row>
    <row r="127" spans="2:24" x14ac:dyDescent="0.25">
      <c r="B127" s="8">
        <v>123</v>
      </c>
      <c r="C127" s="16">
        <v>44014</v>
      </c>
      <c r="D127" s="8">
        <f t="shared" si="153"/>
        <v>7034</v>
      </c>
      <c r="E127" s="3">
        <f t="shared" si="154"/>
        <v>9850562</v>
      </c>
      <c r="F127" s="23">
        <f t="shared" si="148"/>
        <v>322.02879355024476</v>
      </c>
      <c r="G127" s="90">
        <f t="shared" si="146"/>
        <v>2.605668681484972E-3</v>
      </c>
      <c r="H127" s="54">
        <f t="shared" si="147"/>
        <v>1</v>
      </c>
      <c r="I127" s="8">
        <f t="shared" si="155"/>
        <v>-10061625</v>
      </c>
      <c r="J127" s="3">
        <f t="shared" si="156"/>
        <v>0</v>
      </c>
      <c r="K127" s="37">
        <f t="shared" si="157"/>
        <v>9850562</v>
      </c>
      <c r="L127" s="8">
        <f t="shared" si="158"/>
        <v>-1039568</v>
      </c>
      <c r="M127" s="3">
        <f t="shared" si="152"/>
        <v>0</v>
      </c>
      <c r="N127" s="37">
        <f t="shared" si="159"/>
        <v>1016987</v>
      </c>
      <c r="P127" s="70">
        <f t="shared" si="149"/>
        <v>1.6460679406885143E-5</v>
      </c>
      <c r="Q127" s="69">
        <f t="shared" si="150"/>
        <v>167.41267337783867</v>
      </c>
      <c r="R127" s="69">
        <f t="shared" si="151"/>
        <v>0</v>
      </c>
      <c r="S127" s="11">
        <f t="shared" si="145"/>
        <v>0</v>
      </c>
      <c r="T127" s="127"/>
      <c r="U127" s="14"/>
      <c r="V127" s="100"/>
      <c r="W127" s="14"/>
      <c r="X127" s="73"/>
    </row>
    <row r="128" spans="2:24" x14ac:dyDescent="0.25">
      <c r="B128" s="7">
        <v>124</v>
      </c>
      <c r="C128" s="17">
        <v>44015</v>
      </c>
      <c r="D128" s="7">
        <f t="shared" si="153"/>
        <v>7034</v>
      </c>
      <c r="E128" s="2">
        <f t="shared" si="154"/>
        <v>10984633</v>
      </c>
      <c r="F128" s="24">
        <f t="shared" si="148"/>
        <v>322.02879355024476</v>
      </c>
      <c r="G128" s="91">
        <f t="shared" si="146"/>
        <v>2.605668681484972E-3</v>
      </c>
      <c r="H128" s="55">
        <f t="shared" si="147"/>
        <v>1</v>
      </c>
      <c r="I128" s="7">
        <f t="shared" si="155"/>
        <v>-11220876</v>
      </c>
      <c r="J128" s="2">
        <f t="shared" si="156"/>
        <v>0</v>
      </c>
      <c r="K128" s="34">
        <f t="shared" si="157"/>
        <v>10984633</v>
      </c>
      <c r="L128" s="7">
        <f t="shared" si="158"/>
        <v>-1159251</v>
      </c>
      <c r="M128" s="2">
        <f t="shared" si="152"/>
        <v>0</v>
      </c>
      <c r="N128" s="34">
        <f t="shared" si="159"/>
        <v>1134071</v>
      </c>
      <c r="P128" s="39">
        <f t="shared" si="149"/>
        <v>1.6460679406885143E-5</v>
      </c>
      <c r="Q128" s="38">
        <f t="shared" si="150"/>
        <v>186.59795394627122</v>
      </c>
      <c r="R128" s="38">
        <f t="shared" si="151"/>
        <v>0</v>
      </c>
      <c r="S128" s="12">
        <f t="shared" si="145"/>
        <v>0</v>
      </c>
      <c r="T128" s="130"/>
      <c r="U128" s="101"/>
      <c r="V128" s="99"/>
      <c r="W128" s="101"/>
      <c r="X128" s="72"/>
    </row>
    <row r="129" spans="2:24" x14ac:dyDescent="0.25">
      <c r="B129" s="8">
        <v>125</v>
      </c>
      <c r="C129" s="16">
        <v>44016</v>
      </c>
      <c r="D129" s="8">
        <f t="shared" si="153"/>
        <v>7034</v>
      </c>
      <c r="E129" s="3">
        <f t="shared" si="154"/>
        <v>12249266</v>
      </c>
      <c r="F129" s="23">
        <f t="shared" si="148"/>
        <v>322.02879355024476</v>
      </c>
      <c r="G129" s="90">
        <f t="shared" si="146"/>
        <v>2.605668681484972E-3</v>
      </c>
      <c r="H129" s="54">
        <f t="shared" si="147"/>
        <v>1</v>
      </c>
      <c r="I129" s="8">
        <f t="shared" si="155"/>
        <v>-12513589</v>
      </c>
      <c r="J129" s="3">
        <f t="shared" si="156"/>
        <v>0</v>
      </c>
      <c r="K129" s="37">
        <f t="shared" si="157"/>
        <v>12249266</v>
      </c>
      <c r="L129" s="8">
        <f t="shared" si="158"/>
        <v>-1292713</v>
      </c>
      <c r="M129" s="3">
        <f t="shared" si="152"/>
        <v>0</v>
      </c>
      <c r="N129" s="37">
        <f t="shared" si="159"/>
        <v>1264633</v>
      </c>
      <c r="P129" s="70">
        <f t="shared" si="149"/>
        <v>1.6460679406885143E-5</v>
      </c>
      <c r="Q129" s="69">
        <f t="shared" si="150"/>
        <v>207.99199175377714</v>
      </c>
      <c r="R129" s="69">
        <f t="shared" si="151"/>
        <v>0</v>
      </c>
      <c r="S129" s="11">
        <f t="shared" si="145"/>
        <v>0</v>
      </c>
      <c r="T129" s="127"/>
      <c r="U129" s="14"/>
      <c r="V129" s="100"/>
      <c r="W129" s="14"/>
      <c r="X129" s="73"/>
    </row>
    <row r="130" spans="2:24" x14ac:dyDescent="0.25">
      <c r="B130" s="7">
        <v>126</v>
      </c>
      <c r="C130" s="17">
        <v>44017</v>
      </c>
      <c r="D130" s="7">
        <f t="shared" si="153"/>
        <v>7034</v>
      </c>
      <c r="E130" s="2">
        <f t="shared" si="154"/>
        <v>13659494</v>
      </c>
      <c r="F130" s="24">
        <f t="shared" si="148"/>
        <v>322.02879355024476</v>
      </c>
      <c r="G130" s="91">
        <f t="shared" si="146"/>
        <v>2.605668681484972E-3</v>
      </c>
      <c r="H130" s="55">
        <f t="shared" si="147"/>
        <v>1</v>
      </c>
      <c r="I130" s="7">
        <f t="shared" si="155"/>
        <v>-13955129</v>
      </c>
      <c r="J130" s="2">
        <f t="shared" si="156"/>
        <v>0</v>
      </c>
      <c r="K130" s="34">
        <f t="shared" si="157"/>
        <v>13659494</v>
      </c>
      <c r="L130" s="7">
        <f t="shared" si="158"/>
        <v>-1441540</v>
      </c>
      <c r="M130" s="2">
        <f t="shared" si="152"/>
        <v>0</v>
      </c>
      <c r="N130" s="34">
        <f t="shared" si="159"/>
        <v>1410228</v>
      </c>
      <c r="P130" s="39">
        <f t="shared" si="149"/>
        <v>1.6460679406885143E-5</v>
      </c>
      <c r="Q130" s="38">
        <f t="shared" si="150"/>
        <v>231.84907564025329</v>
      </c>
      <c r="R130" s="38">
        <f t="shared" si="151"/>
        <v>0</v>
      </c>
      <c r="S130" s="12">
        <f t="shared" si="145"/>
        <v>0</v>
      </c>
      <c r="T130" s="130"/>
      <c r="U130" s="101"/>
      <c r="V130" s="99"/>
      <c r="W130" s="101"/>
      <c r="X130" s="72"/>
    </row>
    <row r="131" spans="2:24" x14ac:dyDescent="0.25">
      <c r="B131" s="8">
        <v>127</v>
      </c>
      <c r="C131" s="16">
        <v>44018</v>
      </c>
      <c r="D131" s="8">
        <f t="shared" si="153"/>
        <v>7034</v>
      </c>
      <c r="E131" s="3">
        <f t="shared" si="154"/>
        <v>15232078</v>
      </c>
      <c r="F131" s="23">
        <f t="shared" si="148"/>
        <v>322.02879355024476</v>
      </c>
      <c r="G131" s="90">
        <f t="shared" si="146"/>
        <v>2.605668681484972E-3</v>
      </c>
      <c r="H131" s="54">
        <f t="shared" si="147"/>
        <v>1</v>
      </c>
      <c r="I131" s="8">
        <f t="shared" si="155"/>
        <v>-15562630</v>
      </c>
      <c r="J131" s="3">
        <f t="shared" si="156"/>
        <v>0</v>
      </c>
      <c r="K131" s="37">
        <f t="shared" si="157"/>
        <v>15232078</v>
      </c>
      <c r="L131" s="8">
        <f t="shared" si="158"/>
        <v>-1607501</v>
      </c>
      <c r="M131" s="3">
        <f t="shared" si="152"/>
        <v>0</v>
      </c>
      <c r="N131" s="37">
        <f t="shared" si="159"/>
        <v>1572584</v>
      </c>
      <c r="P131" s="70">
        <f t="shared" si="149"/>
        <v>1.6460679406885143E-5</v>
      </c>
      <c r="Q131" s="69">
        <f t="shared" si="150"/>
        <v>258.4527708766376</v>
      </c>
      <c r="R131" s="69">
        <f t="shared" si="151"/>
        <v>0</v>
      </c>
      <c r="S131" s="11">
        <f t="shared" si="145"/>
        <v>0</v>
      </c>
      <c r="T131" s="127"/>
      <c r="U131" s="14"/>
      <c r="V131" s="100"/>
      <c r="W131" s="14"/>
      <c r="X131" s="73"/>
    </row>
    <row r="132" spans="2:24" x14ac:dyDescent="0.25">
      <c r="B132" s="7">
        <v>128</v>
      </c>
      <c r="C132" s="17">
        <v>44019</v>
      </c>
      <c r="D132" s="7">
        <f t="shared" si="153"/>
        <v>7034</v>
      </c>
      <c r="E132" s="2">
        <f t="shared" si="154"/>
        <v>16985709</v>
      </c>
      <c r="F132" s="24">
        <f t="shared" si="148"/>
        <v>322.02879355024476</v>
      </c>
      <c r="G132" s="91">
        <f t="shared" ref="G132:G163" si="160">D132/U$3</f>
        <v>2.605668681484972E-3</v>
      </c>
      <c r="H132" s="55">
        <f t="shared" si="147"/>
        <v>1</v>
      </c>
      <c r="I132" s="7">
        <f t="shared" si="155"/>
        <v>-17355198</v>
      </c>
      <c r="J132" s="2">
        <f t="shared" si="156"/>
        <v>0</v>
      </c>
      <c r="K132" s="34">
        <f t="shared" si="157"/>
        <v>16985709</v>
      </c>
      <c r="L132" s="7">
        <f t="shared" si="158"/>
        <v>-1792568</v>
      </c>
      <c r="M132" s="2">
        <f t="shared" si="152"/>
        <v>0</v>
      </c>
      <c r="N132" s="34">
        <f t="shared" si="159"/>
        <v>1753631</v>
      </c>
      <c r="P132" s="39">
        <f t="shared" si="149"/>
        <v>1.6460679406885143E-5</v>
      </c>
      <c r="Q132" s="38">
        <f t="shared" si="150"/>
        <v>288.11928470484816</v>
      </c>
      <c r="R132" s="38">
        <f t="shared" si="151"/>
        <v>0</v>
      </c>
      <c r="S132" s="12">
        <f t="shared" si="145"/>
        <v>0</v>
      </c>
      <c r="T132" s="130"/>
      <c r="U132" s="101"/>
      <c r="V132" s="99"/>
      <c r="W132" s="101"/>
      <c r="X132" s="72"/>
    </row>
    <row r="133" spans="2:24" x14ac:dyDescent="0.25">
      <c r="B133" s="8">
        <v>129</v>
      </c>
      <c r="C133" s="16">
        <v>44020</v>
      </c>
      <c r="D133" s="8">
        <f t="shared" si="153"/>
        <v>7034</v>
      </c>
      <c r="E133" s="3">
        <f t="shared" si="154"/>
        <v>18941232</v>
      </c>
      <c r="F133" s="23">
        <f t="shared" si="148"/>
        <v>322.02879355024476</v>
      </c>
      <c r="G133" s="90">
        <f t="shared" si="160"/>
        <v>2.605668681484972E-3</v>
      </c>
      <c r="H133" s="54">
        <f t="shared" si="147"/>
        <v>1</v>
      </c>
      <c r="I133" s="8">
        <f t="shared" si="155"/>
        <v>-19354140</v>
      </c>
      <c r="J133" s="3">
        <f t="shared" si="156"/>
        <v>0</v>
      </c>
      <c r="K133" s="37">
        <f t="shared" si="157"/>
        <v>18941232</v>
      </c>
      <c r="L133" s="8">
        <f t="shared" si="158"/>
        <v>-1998942</v>
      </c>
      <c r="M133" s="3">
        <f t="shared" si="152"/>
        <v>0</v>
      </c>
      <c r="N133" s="37">
        <f t="shared" si="159"/>
        <v>1955523</v>
      </c>
      <c r="P133" s="70">
        <f t="shared" si="149"/>
        <v>1.6460679406885143E-5</v>
      </c>
      <c r="Q133" s="69">
        <f t="shared" si="150"/>
        <v>321.20121935355201</v>
      </c>
      <c r="R133" s="69">
        <f t="shared" si="151"/>
        <v>0</v>
      </c>
      <c r="S133" s="11">
        <f t="shared" si="145"/>
        <v>0</v>
      </c>
      <c r="T133" s="127"/>
      <c r="U133" s="14"/>
      <c r="V133" s="100"/>
      <c r="W133" s="14"/>
      <c r="X133" s="73"/>
    </row>
    <row r="134" spans="2:24" x14ac:dyDescent="0.25">
      <c r="B134" s="7">
        <v>130</v>
      </c>
      <c r="C134" s="17">
        <v>44021</v>
      </c>
      <c r="D134" s="7">
        <f t="shared" si="153"/>
        <v>7034</v>
      </c>
      <c r="E134" s="2">
        <f t="shared" si="154"/>
        <v>21121889</v>
      </c>
      <c r="F134" s="24">
        <f t="shared" si="148"/>
        <v>322.02879355024476</v>
      </c>
      <c r="G134" s="91">
        <f t="shared" si="160"/>
        <v>2.605668681484972E-3</v>
      </c>
      <c r="H134" s="55">
        <f t="shared" si="147"/>
        <v>1</v>
      </c>
      <c r="I134" s="7">
        <f t="shared" si="155"/>
        <v>-21583215</v>
      </c>
      <c r="J134" s="2">
        <f t="shared" si="156"/>
        <v>0</v>
      </c>
      <c r="K134" s="34">
        <f t="shared" si="157"/>
        <v>21121889</v>
      </c>
      <c r="L134" s="7">
        <f t="shared" si="158"/>
        <v>-2229075</v>
      </c>
      <c r="M134" s="2">
        <f t="shared" si="152"/>
        <v>0</v>
      </c>
      <c r="N134" s="34">
        <f t="shared" si="159"/>
        <v>2180657</v>
      </c>
      <c r="P134" s="39">
        <f t="shared" si="149"/>
        <v>1.6460679406885143E-5</v>
      </c>
      <c r="Q134" s="38">
        <f t="shared" si="150"/>
        <v>358.09179819467596</v>
      </c>
      <c r="R134" s="38">
        <f t="shared" si="151"/>
        <v>0</v>
      </c>
      <c r="S134" s="12">
        <f t="shared" si="145"/>
        <v>0</v>
      </c>
      <c r="T134" s="130"/>
      <c r="U134" s="101"/>
      <c r="V134" s="99"/>
      <c r="W134" s="101"/>
      <c r="X134" s="72"/>
    </row>
    <row r="135" spans="2:24" x14ac:dyDescent="0.25">
      <c r="B135" s="8">
        <v>131</v>
      </c>
      <c r="C135" s="16">
        <v>44022</v>
      </c>
      <c r="D135" s="8">
        <f t="shared" si="153"/>
        <v>7034</v>
      </c>
      <c r="E135" s="3">
        <f t="shared" si="154"/>
        <v>23553600</v>
      </c>
      <c r="F135" s="23">
        <f t="shared" si="148"/>
        <v>322.02879355024476</v>
      </c>
      <c r="G135" s="90">
        <f t="shared" si="160"/>
        <v>2.605668681484972E-3</v>
      </c>
      <c r="H135" s="54">
        <f t="shared" si="147"/>
        <v>1</v>
      </c>
      <c r="I135" s="8">
        <f t="shared" si="155"/>
        <v>-24068918</v>
      </c>
      <c r="J135" s="3">
        <f t="shared" si="156"/>
        <v>0</v>
      </c>
      <c r="K135" s="37">
        <f t="shared" si="157"/>
        <v>23553600</v>
      </c>
      <c r="L135" s="8">
        <f t="shared" si="158"/>
        <v>-2485703</v>
      </c>
      <c r="M135" s="3">
        <f t="shared" si="152"/>
        <v>0</v>
      </c>
      <c r="N135" s="37">
        <f t="shared" si="159"/>
        <v>2431711</v>
      </c>
      <c r="P135" s="70">
        <f t="shared" si="149"/>
        <v>1.6460679406885143E-5</v>
      </c>
      <c r="Q135" s="69">
        <f t="shared" si="150"/>
        <v>399.22949299886403</v>
      </c>
      <c r="R135" s="69">
        <f t="shared" si="151"/>
        <v>0</v>
      </c>
      <c r="S135" s="11">
        <f t="shared" si="145"/>
        <v>0</v>
      </c>
      <c r="T135" s="127"/>
      <c r="U135" s="14"/>
      <c r="V135" s="100"/>
      <c r="W135" s="14"/>
      <c r="X135" s="73"/>
    </row>
    <row r="136" spans="2:24" x14ac:dyDescent="0.25">
      <c r="B136" s="7">
        <v>132</v>
      </c>
      <c r="C136" s="17">
        <v>44023</v>
      </c>
      <c r="D136" s="7">
        <f t="shared" si="153"/>
        <v>7034</v>
      </c>
      <c r="E136" s="2">
        <f t="shared" si="154"/>
        <v>26265268</v>
      </c>
      <c r="F136" s="24">
        <f t="shared" si="148"/>
        <v>322.02879355024476</v>
      </c>
      <c r="G136" s="91">
        <f t="shared" si="160"/>
        <v>2.605668681484972E-3</v>
      </c>
      <c r="H136" s="55">
        <f t="shared" ref="H136:H167" si="161">D136/D135</f>
        <v>1</v>
      </c>
      <c r="I136" s="7">
        <f t="shared" si="155"/>
        <v>-26840794</v>
      </c>
      <c r="J136" s="2">
        <f t="shared" si="156"/>
        <v>0</v>
      </c>
      <c r="K136" s="34">
        <f t="shared" si="157"/>
        <v>26265268</v>
      </c>
      <c r="L136" s="7">
        <f t="shared" si="158"/>
        <v>-2771876</v>
      </c>
      <c r="M136" s="2">
        <f t="shared" si="152"/>
        <v>0</v>
      </c>
      <c r="N136" s="34">
        <f t="shared" si="159"/>
        <v>2711668</v>
      </c>
      <c r="P136" s="39">
        <f t="shared" si="149"/>
        <v>1.6460679406885143E-5</v>
      </c>
      <c r="Q136" s="38">
        <f t="shared" si="150"/>
        <v>445.10327134187048</v>
      </c>
      <c r="R136" s="38">
        <f t="shared" si="151"/>
        <v>0</v>
      </c>
      <c r="S136" s="12">
        <f t="shared" si="145"/>
        <v>0</v>
      </c>
      <c r="T136" s="130"/>
      <c r="U136" s="101"/>
      <c r="V136" s="99"/>
      <c r="W136" s="101"/>
      <c r="X136" s="72"/>
    </row>
    <row r="137" spans="2:24" x14ac:dyDescent="0.25">
      <c r="B137" s="8">
        <v>133</v>
      </c>
      <c r="C137" s="16">
        <v>44024</v>
      </c>
      <c r="D137" s="8">
        <f t="shared" si="153"/>
        <v>7034</v>
      </c>
      <c r="E137" s="3">
        <f t="shared" si="154"/>
        <v>29289123</v>
      </c>
      <c r="F137" s="23">
        <f t="shared" si="148"/>
        <v>322.02879355024476</v>
      </c>
      <c r="G137" s="90">
        <f t="shared" si="160"/>
        <v>2.605668681484972E-3</v>
      </c>
      <c r="H137" s="54">
        <f t="shared" si="161"/>
        <v>1</v>
      </c>
      <c r="I137" s="8">
        <f t="shared" si="155"/>
        <v>-29931789</v>
      </c>
      <c r="J137" s="3">
        <f t="shared" si="156"/>
        <v>0</v>
      </c>
      <c r="K137" s="37">
        <f t="shared" si="157"/>
        <v>29289123</v>
      </c>
      <c r="L137" s="8">
        <f t="shared" si="158"/>
        <v>-3090995</v>
      </c>
      <c r="M137" s="3">
        <f t="shared" si="152"/>
        <v>0</v>
      </c>
      <c r="N137" s="37">
        <f t="shared" si="159"/>
        <v>3023855</v>
      </c>
      <c r="P137" s="70">
        <f t="shared" si="149"/>
        <v>1.6460679406885143E-5</v>
      </c>
      <c r="Q137" s="69">
        <f t="shared" si="150"/>
        <v>496.25838724585412</v>
      </c>
      <c r="R137" s="69">
        <f t="shared" si="151"/>
        <v>0</v>
      </c>
      <c r="S137" s="11">
        <f t="shared" si="145"/>
        <v>0</v>
      </c>
      <c r="T137" s="127"/>
      <c r="U137" s="14"/>
      <c r="V137" s="100"/>
      <c r="W137" s="14"/>
      <c r="X137" s="73"/>
    </row>
    <row r="138" spans="2:24" x14ac:dyDescent="0.25">
      <c r="B138" s="7">
        <v>134</v>
      </c>
      <c r="C138" s="17">
        <v>44025</v>
      </c>
      <c r="D138" s="7">
        <f t="shared" si="153"/>
        <v>7034</v>
      </c>
      <c r="E138" s="2">
        <f t="shared" si="154"/>
        <v>32661108</v>
      </c>
      <c r="F138" s="24">
        <f t="shared" si="148"/>
        <v>322.02879355024476</v>
      </c>
      <c r="G138" s="91">
        <f t="shared" si="160"/>
        <v>2.605668681484972E-3</v>
      </c>
      <c r="H138" s="55">
        <f t="shared" si="161"/>
        <v>1</v>
      </c>
      <c r="I138" s="7">
        <f t="shared" si="155"/>
        <v>-33378642</v>
      </c>
      <c r="J138" s="2">
        <f t="shared" si="156"/>
        <v>0</v>
      </c>
      <c r="K138" s="34">
        <f t="shared" si="157"/>
        <v>32661108</v>
      </c>
      <c r="L138" s="7">
        <f t="shared" si="158"/>
        <v>-3446853</v>
      </c>
      <c r="M138" s="2">
        <f t="shared" si="152"/>
        <v>0</v>
      </c>
      <c r="N138" s="34">
        <f t="shared" si="159"/>
        <v>3371985</v>
      </c>
      <c r="P138" s="39">
        <f t="shared" si="149"/>
        <v>1.6460679406885143E-5</v>
      </c>
      <c r="Q138" s="38">
        <f t="shared" si="150"/>
        <v>553.30286011813519</v>
      </c>
      <c r="R138" s="38">
        <f t="shared" si="151"/>
        <v>0</v>
      </c>
      <c r="S138" s="12">
        <f t="shared" si="145"/>
        <v>0</v>
      </c>
      <c r="T138" s="130"/>
      <c r="U138" s="101"/>
      <c r="V138" s="99"/>
      <c r="W138" s="101"/>
      <c r="X138" s="72"/>
    </row>
    <row r="139" spans="2:24" x14ac:dyDescent="0.25">
      <c r="B139" s="8">
        <v>135</v>
      </c>
      <c r="C139" s="16">
        <v>44026</v>
      </c>
      <c r="D139" s="8">
        <f t="shared" si="153"/>
        <v>7034</v>
      </c>
      <c r="E139" s="3">
        <f t="shared" si="154"/>
        <v>36421301</v>
      </c>
      <c r="F139" s="23">
        <f t="shared" si="148"/>
        <v>322.02879355024476</v>
      </c>
      <c r="G139" s="90">
        <f t="shared" si="160"/>
        <v>2.605668681484972E-3</v>
      </c>
      <c r="H139" s="54">
        <f t="shared" si="161"/>
        <v>1</v>
      </c>
      <c r="I139" s="8">
        <f t="shared" si="155"/>
        <v>-37222323</v>
      </c>
      <c r="J139" s="3">
        <f t="shared" si="156"/>
        <v>0</v>
      </c>
      <c r="K139" s="37">
        <f t="shared" si="157"/>
        <v>36421301</v>
      </c>
      <c r="L139" s="8">
        <f t="shared" si="158"/>
        <v>-3843681</v>
      </c>
      <c r="M139" s="3">
        <f t="shared" si="152"/>
        <v>0</v>
      </c>
      <c r="N139" s="37">
        <f t="shared" si="159"/>
        <v>3760193</v>
      </c>
      <c r="P139" s="70">
        <f t="shared" si="149"/>
        <v>1.6460679406885143E-5</v>
      </c>
      <c r="Q139" s="69">
        <f t="shared" si="150"/>
        <v>616.91471402920877</v>
      </c>
      <c r="R139" s="69">
        <f t="shared" si="151"/>
        <v>0</v>
      </c>
      <c r="S139" s="11">
        <f t="shared" si="145"/>
        <v>0</v>
      </c>
      <c r="T139" s="127"/>
      <c r="U139" s="14"/>
      <c r="V139" s="100"/>
      <c r="W139" s="14"/>
      <c r="X139" s="73"/>
    </row>
    <row r="140" spans="2:24" x14ac:dyDescent="0.25">
      <c r="B140" s="7">
        <v>136</v>
      </c>
      <c r="C140" s="17">
        <v>44027</v>
      </c>
      <c r="D140" s="7">
        <f t="shared" si="153"/>
        <v>7034</v>
      </c>
      <c r="E140" s="2">
        <f t="shared" si="154"/>
        <v>40614396</v>
      </c>
      <c r="F140" s="24">
        <f t="shared" si="148"/>
        <v>322.02879355024476</v>
      </c>
      <c r="G140" s="91">
        <f t="shared" si="160"/>
        <v>2.605668681484972E-3</v>
      </c>
      <c r="H140" s="55">
        <f t="shared" si="161"/>
        <v>1</v>
      </c>
      <c r="I140" s="7">
        <f t="shared" si="155"/>
        <v>-41508518</v>
      </c>
      <c r="J140" s="2">
        <f t="shared" si="156"/>
        <v>0</v>
      </c>
      <c r="K140" s="34">
        <f t="shared" si="157"/>
        <v>40614396</v>
      </c>
      <c r="L140" s="7">
        <f t="shared" si="158"/>
        <v>-4286195</v>
      </c>
      <c r="M140" s="2">
        <f t="shared" si="152"/>
        <v>0</v>
      </c>
      <c r="N140" s="34">
        <f t="shared" si="159"/>
        <v>4193095</v>
      </c>
      <c r="P140" s="39">
        <f t="shared" si="149"/>
        <v>1.6460679406885143E-5</v>
      </c>
      <c r="Q140" s="38">
        <f t="shared" si="150"/>
        <v>687.85004839283374</v>
      </c>
      <c r="R140" s="38">
        <f t="shared" si="151"/>
        <v>0</v>
      </c>
      <c r="S140" s="12">
        <f t="shared" si="145"/>
        <v>0</v>
      </c>
      <c r="T140" s="130"/>
      <c r="U140" s="101"/>
      <c r="V140" s="99"/>
      <c r="W140" s="101"/>
      <c r="X140" s="72"/>
    </row>
    <row r="141" spans="2:24" x14ac:dyDescent="0.25">
      <c r="B141" s="8">
        <v>137</v>
      </c>
      <c r="C141" s="16">
        <v>44028</v>
      </c>
      <c r="D141" s="8">
        <f t="shared" si="153"/>
        <v>7034</v>
      </c>
      <c r="E141" s="3">
        <f t="shared" si="154"/>
        <v>45290231</v>
      </c>
      <c r="F141" s="23">
        <f t="shared" si="148"/>
        <v>322.02879355024476</v>
      </c>
      <c r="G141" s="90">
        <f t="shared" si="160"/>
        <v>2.605668681484972E-3</v>
      </c>
      <c r="H141" s="54">
        <f t="shared" si="161"/>
        <v>1</v>
      </c>
      <c r="I141" s="8">
        <f t="shared" si="155"/>
        <v>-46288172</v>
      </c>
      <c r="J141" s="3">
        <f t="shared" si="156"/>
        <v>0</v>
      </c>
      <c r="K141" s="37">
        <f t="shared" si="157"/>
        <v>45290231</v>
      </c>
      <c r="L141" s="8">
        <f t="shared" si="158"/>
        <v>-4779654</v>
      </c>
      <c r="M141" s="3">
        <f t="shared" si="152"/>
        <v>0</v>
      </c>
      <c r="N141" s="37">
        <f t="shared" si="159"/>
        <v>4675835</v>
      </c>
      <c r="P141" s="70">
        <f t="shared" si="149"/>
        <v>1.6460679406885143E-5</v>
      </c>
      <c r="Q141" s="69">
        <f t="shared" si="150"/>
        <v>766.95200139348151</v>
      </c>
      <c r="R141" s="69">
        <f t="shared" si="151"/>
        <v>0</v>
      </c>
      <c r="S141" s="11">
        <f t="shared" si="145"/>
        <v>0</v>
      </c>
      <c r="T141" s="127"/>
      <c r="U141" s="14"/>
      <c r="V141" s="100"/>
      <c r="W141" s="14"/>
      <c r="X141" s="73"/>
    </row>
    <row r="142" spans="2:24" x14ac:dyDescent="0.25">
      <c r="B142" s="7">
        <v>138</v>
      </c>
      <c r="C142" s="17">
        <v>44029</v>
      </c>
      <c r="D142" s="7">
        <f t="shared" si="153"/>
        <v>7034</v>
      </c>
      <c r="E142" s="2">
        <f t="shared" si="154"/>
        <v>50504384</v>
      </c>
      <c r="F142" s="24">
        <f t="shared" si="148"/>
        <v>322.02879355024476</v>
      </c>
      <c r="G142" s="91">
        <f t="shared" si="160"/>
        <v>2.605668681484972E-3</v>
      </c>
      <c r="H142" s="55">
        <f t="shared" si="161"/>
        <v>1</v>
      </c>
      <c r="I142" s="7">
        <f t="shared" si="155"/>
        <v>-51618095</v>
      </c>
      <c r="J142" s="2">
        <f t="shared" si="156"/>
        <v>0</v>
      </c>
      <c r="K142" s="34">
        <f t="shared" si="157"/>
        <v>50504384</v>
      </c>
      <c r="L142" s="7">
        <f t="shared" si="158"/>
        <v>-5329923</v>
      </c>
      <c r="M142" s="2">
        <f t="shared" si="152"/>
        <v>0</v>
      </c>
      <c r="N142" s="34">
        <f t="shared" si="159"/>
        <v>5214153</v>
      </c>
      <c r="P142" s="39">
        <f t="shared" si="149"/>
        <v>1.6460679406885143E-5</v>
      </c>
      <c r="Q142" s="38">
        <f t="shared" si="150"/>
        <v>855.16076483650841</v>
      </c>
      <c r="R142" s="38">
        <f t="shared" si="151"/>
        <v>0</v>
      </c>
      <c r="S142" s="12">
        <f t="shared" si="145"/>
        <v>0</v>
      </c>
      <c r="T142" s="130"/>
      <c r="U142" s="101"/>
      <c r="V142" s="99"/>
      <c r="W142" s="101"/>
      <c r="X142" s="72"/>
    </row>
    <row r="143" spans="2:24" x14ac:dyDescent="0.25">
      <c r="B143" s="8">
        <v>139</v>
      </c>
      <c r="C143" s="16">
        <v>44030</v>
      </c>
      <c r="D143" s="8">
        <f t="shared" si="153"/>
        <v>7034</v>
      </c>
      <c r="E143" s="3">
        <f t="shared" si="154"/>
        <v>56318830</v>
      </c>
      <c r="F143" s="23">
        <f t="shared" si="148"/>
        <v>322.02879355024476</v>
      </c>
      <c r="G143" s="90">
        <f t="shared" si="160"/>
        <v>2.605668681484972E-3</v>
      </c>
      <c r="H143" s="54">
        <f t="shared" si="161"/>
        <v>1</v>
      </c>
      <c r="I143" s="8">
        <f t="shared" si="155"/>
        <v>-57561639</v>
      </c>
      <c r="J143" s="3">
        <f t="shared" si="156"/>
        <v>0</v>
      </c>
      <c r="K143" s="37">
        <f t="shared" si="157"/>
        <v>56318830</v>
      </c>
      <c r="L143" s="8">
        <f t="shared" si="158"/>
        <v>-5943544</v>
      </c>
      <c r="M143" s="3">
        <f t="shared" si="152"/>
        <v>0</v>
      </c>
      <c r="N143" s="37">
        <f t="shared" si="159"/>
        <v>5814446</v>
      </c>
      <c r="P143" s="70">
        <f t="shared" si="149"/>
        <v>1.6460679406885143E-5</v>
      </c>
      <c r="Q143" s="69">
        <f t="shared" si="150"/>
        <v>953.52477406996093</v>
      </c>
      <c r="R143" s="69">
        <f t="shared" si="151"/>
        <v>0</v>
      </c>
      <c r="S143" s="11">
        <f t="shared" si="145"/>
        <v>0</v>
      </c>
      <c r="T143" s="127"/>
      <c r="U143" s="14"/>
      <c r="V143" s="100"/>
      <c r="W143" s="14"/>
      <c r="X143" s="73"/>
    </row>
    <row r="144" spans="2:24" x14ac:dyDescent="0.25">
      <c r="B144" s="7">
        <v>140</v>
      </c>
      <c r="C144" s="17">
        <v>44031</v>
      </c>
      <c r="D144" s="7">
        <f t="shared" si="153"/>
        <v>7034</v>
      </c>
      <c r="E144" s="2">
        <f t="shared" si="154"/>
        <v>62802679</v>
      </c>
      <c r="F144" s="24">
        <f t="shared" si="148"/>
        <v>322.02879355024476</v>
      </c>
      <c r="G144" s="91">
        <f t="shared" si="160"/>
        <v>2.605668681484972E-3</v>
      </c>
      <c r="H144" s="55">
        <f t="shared" si="161"/>
        <v>1</v>
      </c>
      <c r="I144" s="7">
        <f t="shared" si="155"/>
        <v>-64189449</v>
      </c>
      <c r="J144" s="2">
        <f t="shared" si="156"/>
        <v>0</v>
      </c>
      <c r="K144" s="34">
        <f t="shared" si="157"/>
        <v>62802679</v>
      </c>
      <c r="L144" s="7">
        <f t="shared" si="158"/>
        <v>-6627810</v>
      </c>
      <c r="M144" s="2">
        <f t="shared" si="152"/>
        <v>0</v>
      </c>
      <c r="N144" s="34">
        <f t="shared" si="159"/>
        <v>6483849</v>
      </c>
      <c r="P144" s="39">
        <f t="shared" si="149"/>
        <v>1.6460679406885143E-5</v>
      </c>
      <c r="Q144" s="38">
        <f t="shared" si="150"/>
        <v>1063.2131917423765</v>
      </c>
      <c r="R144" s="38">
        <f t="shared" si="151"/>
        <v>0</v>
      </c>
      <c r="S144" s="12">
        <f t="shared" si="145"/>
        <v>0</v>
      </c>
      <c r="T144" s="130"/>
      <c r="U144" s="101"/>
      <c r="V144" s="99"/>
      <c r="W144" s="101"/>
      <c r="X144" s="72"/>
    </row>
    <row r="145" spans="2:24" x14ac:dyDescent="0.25">
      <c r="B145" s="8">
        <v>141</v>
      </c>
      <c r="C145" s="16">
        <v>44032</v>
      </c>
      <c r="D145" s="8">
        <f t="shared" si="153"/>
        <v>7034</v>
      </c>
      <c r="E145" s="3">
        <f t="shared" si="154"/>
        <v>70032997</v>
      </c>
      <c r="F145" s="23">
        <f t="shared" si="148"/>
        <v>322.02879355024476</v>
      </c>
      <c r="G145" s="90">
        <f t="shared" si="160"/>
        <v>2.605668681484972E-3</v>
      </c>
      <c r="H145" s="54">
        <f t="shared" si="161"/>
        <v>1</v>
      </c>
      <c r="I145" s="8">
        <f t="shared" si="155"/>
        <v>-71580302</v>
      </c>
      <c r="J145" s="3">
        <f t="shared" si="156"/>
        <v>0</v>
      </c>
      <c r="K145" s="37">
        <f t="shared" si="157"/>
        <v>70032997</v>
      </c>
      <c r="L145" s="8">
        <f t="shared" si="158"/>
        <v>-7390853</v>
      </c>
      <c r="M145" s="3">
        <f t="shared" si="152"/>
        <v>0</v>
      </c>
      <c r="N145" s="37">
        <f t="shared" si="159"/>
        <v>7230318</v>
      </c>
      <c r="P145" s="70">
        <f t="shared" ref="P145:P176" si="162">Y$4*((1+W$4-X$4)*(1+W$4+Z$4)-X$4)</f>
        <v>1.6460679406885143E-5</v>
      </c>
      <c r="Q145" s="69">
        <f t="shared" ref="Q145:Q176" si="163">(1+W$4-X$4)*(1+W$4+Z$4)-Y$4*((Z$4*K144)+((I144+J144)*(1+W$4+Z$4)))</f>
        <v>1185.5297739984055</v>
      </c>
      <c r="R145" s="69">
        <f t="shared" ref="R145:R176" si="164">-J144*(1+W$4+Z$4)</f>
        <v>0</v>
      </c>
      <c r="S145" s="11">
        <f t="shared" si="145"/>
        <v>0</v>
      </c>
      <c r="T145" s="127"/>
      <c r="U145" s="14"/>
      <c r="V145" s="100"/>
      <c r="W145" s="14"/>
      <c r="X145" s="73"/>
    </row>
    <row r="146" spans="2:24" x14ac:dyDescent="0.25">
      <c r="B146" s="7">
        <v>142</v>
      </c>
      <c r="C146" s="17">
        <v>44033</v>
      </c>
      <c r="D146" s="7">
        <f t="shared" si="153"/>
        <v>7034</v>
      </c>
      <c r="E146" s="2">
        <f t="shared" si="154"/>
        <v>78095724</v>
      </c>
      <c r="F146" s="24">
        <f t="shared" si="148"/>
        <v>322.02879355024476</v>
      </c>
      <c r="G146" s="91">
        <f t="shared" si="160"/>
        <v>2.605668681484972E-3</v>
      </c>
      <c r="H146" s="55">
        <f t="shared" si="161"/>
        <v>1</v>
      </c>
      <c r="I146" s="7">
        <f t="shared" si="155"/>
        <v>-79822046</v>
      </c>
      <c r="J146" s="2">
        <f t="shared" si="156"/>
        <v>0</v>
      </c>
      <c r="K146" s="34">
        <f t="shared" si="157"/>
        <v>78095724</v>
      </c>
      <c r="L146" s="7">
        <f t="shared" si="158"/>
        <v>-8241744</v>
      </c>
      <c r="M146" s="2">
        <f t="shared" si="152"/>
        <v>0</v>
      </c>
      <c r="N146" s="34">
        <f t="shared" si="159"/>
        <v>8062727</v>
      </c>
      <c r="P146" s="39">
        <f t="shared" si="162"/>
        <v>1.6460679406885143E-5</v>
      </c>
      <c r="Q146" s="38">
        <f t="shared" si="163"/>
        <v>1321.9283547036566</v>
      </c>
      <c r="R146" s="38">
        <f t="shared" si="164"/>
        <v>0</v>
      </c>
      <c r="S146" s="12">
        <f t="shared" si="145"/>
        <v>0</v>
      </c>
      <c r="T146" s="130"/>
      <c r="U146" s="101"/>
      <c r="V146" s="99"/>
      <c r="W146" s="101"/>
      <c r="X146" s="72"/>
    </row>
    <row r="147" spans="2:24" x14ac:dyDescent="0.25">
      <c r="B147" s="8">
        <v>143</v>
      </c>
      <c r="C147" s="16">
        <v>44034</v>
      </c>
      <c r="D147" s="8">
        <f t="shared" si="153"/>
        <v>7034</v>
      </c>
      <c r="E147" s="3">
        <f t="shared" si="154"/>
        <v>87086693</v>
      </c>
      <c r="F147" s="23">
        <f t="shared" si="148"/>
        <v>322.02879355024476</v>
      </c>
      <c r="G147" s="90">
        <f t="shared" si="160"/>
        <v>2.605668681484972E-3</v>
      </c>
      <c r="H147" s="54">
        <f t="shared" si="161"/>
        <v>1</v>
      </c>
      <c r="I147" s="8">
        <f t="shared" si="155"/>
        <v>-89012642</v>
      </c>
      <c r="J147" s="3">
        <f t="shared" si="156"/>
        <v>0</v>
      </c>
      <c r="K147" s="37">
        <f t="shared" si="157"/>
        <v>87086693</v>
      </c>
      <c r="L147" s="8">
        <f t="shared" si="158"/>
        <v>-9190596</v>
      </c>
      <c r="M147" s="3">
        <f t="shared" si="152"/>
        <v>0</v>
      </c>
      <c r="N147" s="37">
        <f t="shared" si="159"/>
        <v>8990969</v>
      </c>
      <c r="P147" s="70">
        <f t="shared" si="162"/>
        <v>1.6460679406885143E-5</v>
      </c>
      <c r="Q147" s="69">
        <f t="shared" si="163"/>
        <v>1474.0301735623086</v>
      </c>
      <c r="R147" s="69">
        <f t="shared" si="164"/>
        <v>0</v>
      </c>
      <c r="S147" s="11">
        <f t="shared" si="145"/>
        <v>0</v>
      </c>
      <c r="T147" s="127"/>
      <c r="U147" s="14"/>
      <c r="V147" s="100"/>
      <c r="W147" s="14"/>
      <c r="X147" s="73"/>
    </row>
    <row r="148" spans="2:24" x14ac:dyDescent="0.25">
      <c r="B148" s="7">
        <v>144</v>
      </c>
      <c r="C148" s="17">
        <v>44035</v>
      </c>
      <c r="D148" s="7">
        <f t="shared" si="153"/>
        <v>7034</v>
      </c>
      <c r="E148" s="2">
        <f t="shared" si="154"/>
        <v>97112770</v>
      </c>
      <c r="F148" s="24">
        <f t="shared" si="148"/>
        <v>322.02879355024476</v>
      </c>
      <c r="G148" s="91">
        <f t="shared" si="160"/>
        <v>2.605668681484972E-3</v>
      </c>
      <c r="H148" s="55">
        <f t="shared" si="161"/>
        <v>1</v>
      </c>
      <c r="I148" s="7">
        <f t="shared" si="155"/>
        <v>-99261328</v>
      </c>
      <c r="J148" s="2">
        <f t="shared" si="156"/>
        <v>0</v>
      </c>
      <c r="K148" s="34">
        <f t="shared" si="157"/>
        <v>97112770</v>
      </c>
      <c r="L148" s="7">
        <f t="shared" si="158"/>
        <v>-10248686</v>
      </c>
      <c r="M148" s="2">
        <f t="shared" si="152"/>
        <v>0</v>
      </c>
      <c r="N148" s="34">
        <f t="shared" si="159"/>
        <v>10026077</v>
      </c>
      <c r="P148" s="39">
        <f t="shared" si="162"/>
        <v>1.6460679406885143E-5</v>
      </c>
      <c r="Q148" s="38">
        <f t="shared" si="163"/>
        <v>1643.6431055671899</v>
      </c>
      <c r="R148" s="38">
        <f t="shared" si="164"/>
        <v>0</v>
      </c>
      <c r="S148" s="12">
        <f t="shared" si="145"/>
        <v>0</v>
      </c>
      <c r="T148" s="130"/>
      <c r="U148" s="101"/>
      <c r="V148" s="99"/>
      <c r="W148" s="101"/>
      <c r="X148" s="72"/>
    </row>
    <row r="149" spans="2:24" x14ac:dyDescent="0.25">
      <c r="B149" s="8">
        <v>145</v>
      </c>
      <c r="C149" s="16">
        <v>44036</v>
      </c>
      <c r="D149" s="8">
        <f t="shared" si="153"/>
        <v>7034</v>
      </c>
      <c r="E149" s="3">
        <f t="shared" si="154"/>
        <v>108293125</v>
      </c>
      <c r="F149" s="23">
        <f t="shared" si="148"/>
        <v>322.02879355024476</v>
      </c>
      <c r="G149" s="90">
        <f t="shared" si="160"/>
        <v>2.605668681484972E-3</v>
      </c>
      <c r="H149" s="54">
        <f t="shared" si="161"/>
        <v>1</v>
      </c>
      <c r="I149" s="8">
        <f t="shared" si="155"/>
        <v>-110689920</v>
      </c>
      <c r="J149" s="3">
        <f t="shared" si="156"/>
        <v>0</v>
      </c>
      <c r="K149" s="37">
        <f t="shared" si="157"/>
        <v>108293125</v>
      </c>
      <c r="L149" s="8">
        <f t="shared" si="158"/>
        <v>-11428592</v>
      </c>
      <c r="M149" s="3">
        <f t="shared" si="152"/>
        <v>0</v>
      </c>
      <c r="N149" s="37">
        <f t="shared" si="159"/>
        <v>11180355</v>
      </c>
      <c r="P149" s="70">
        <f t="shared" si="162"/>
        <v>1.6460679406885143E-5</v>
      </c>
      <c r="Q149" s="69">
        <f t="shared" si="163"/>
        <v>1832.7831451797435</v>
      </c>
      <c r="R149" s="69">
        <f t="shared" si="164"/>
        <v>0</v>
      </c>
      <c r="S149" s="11">
        <f t="shared" si="145"/>
        <v>0</v>
      </c>
      <c r="T149" s="127"/>
      <c r="U149" s="14"/>
      <c r="V149" s="100"/>
      <c r="W149" s="14"/>
      <c r="X149" s="73"/>
    </row>
    <row r="150" spans="2:24" x14ac:dyDescent="0.25">
      <c r="B150" s="7">
        <v>146</v>
      </c>
      <c r="C150" s="17">
        <v>44037</v>
      </c>
      <c r="D150" s="7">
        <f t="shared" si="153"/>
        <v>7034</v>
      </c>
      <c r="E150" s="2">
        <f t="shared" si="154"/>
        <v>120760647</v>
      </c>
      <c r="F150" s="24">
        <f t="shared" si="148"/>
        <v>322.02879355024476</v>
      </c>
      <c r="G150" s="91">
        <f t="shared" si="160"/>
        <v>2.605668681484972E-3</v>
      </c>
      <c r="H150" s="55">
        <f t="shared" si="161"/>
        <v>1</v>
      </c>
      <c r="I150" s="7">
        <f t="shared" si="155"/>
        <v>-123434258</v>
      </c>
      <c r="J150" s="2">
        <f t="shared" si="156"/>
        <v>0</v>
      </c>
      <c r="K150" s="34">
        <f t="shared" si="157"/>
        <v>120760647</v>
      </c>
      <c r="L150" s="7">
        <f t="shared" si="158"/>
        <v>-12744338</v>
      </c>
      <c r="M150" s="2">
        <f t="shared" si="152"/>
        <v>0</v>
      </c>
      <c r="N150" s="34">
        <f t="shared" si="159"/>
        <v>12467522</v>
      </c>
      <c r="P150" s="39">
        <f t="shared" si="162"/>
        <v>1.6460679406885143E-5</v>
      </c>
      <c r="Q150" s="38">
        <f t="shared" si="163"/>
        <v>2043.6984129620487</v>
      </c>
      <c r="R150" s="38">
        <f t="shared" si="164"/>
        <v>0</v>
      </c>
      <c r="S150" s="12">
        <f t="shared" si="145"/>
        <v>0</v>
      </c>
      <c r="T150" s="130"/>
      <c r="U150" s="101"/>
      <c r="V150" s="99"/>
      <c r="W150" s="101"/>
      <c r="X150" s="72"/>
    </row>
    <row r="151" spans="2:24" x14ac:dyDescent="0.25">
      <c r="B151" s="8">
        <v>147</v>
      </c>
      <c r="C151" s="16">
        <v>44038</v>
      </c>
      <c r="D151" s="8">
        <f t="shared" si="153"/>
        <v>7034</v>
      </c>
      <c r="E151" s="3">
        <f t="shared" si="154"/>
        <v>134663524</v>
      </c>
      <c r="F151" s="23">
        <f t="shared" si="148"/>
        <v>322.02879355024476</v>
      </c>
      <c r="G151" s="90">
        <f t="shared" si="160"/>
        <v>2.605668681484972E-3</v>
      </c>
      <c r="H151" s="54">
        <f t="shared" si="161"/>
        <v>1</v>
      </c>
      <c r="I151" s="8">
        <f t="shared" si="155"/>
        <v>-137645820</v>
      </c>
      <c r="J151" s="3">
        <f t="shared" si="156"/>
        <v>0</v>
      </c>
      <c r="K151" s="37">
        <f t="shared" si="157"/>
        <v>134663524</v>
      </c>
      <c r="L151" s="8">
        <f t="shared" si="158"/>
        <v>-14211562</v>
      </c>
      <c r="M151" s="3">
        <f t="shared" si="152"/>
        <v>0</v>
      </c>
      <c r="N151" s="37">
        <f t="shared" si="159"/>
        <v>13902877</v>
      </c>
      <c r="P151" s="70">
        <f t="shared" si="162"/>
        <v>1.6460679406885143E-5</v>
      </c>
      <c r="Q151" s="69">
        <f t="shared" si="163"/>
        <v>2278.8958423779322</v>
      </c>
      <c r="R151" s="69">
        <f t="shared" si="164"/>
        <v>0</v>
      </c>
      <c r="S151" s="11">
        <f t="shared" si="145"/>
        <v>0</v>
      </c>
      <c r="T151" s="127"/>
      <c r="U151" s="14"/>
      <c r="V151" s="100"/>
      <c r="W151" s="14"/>
      <c r="X151" s="73"/>
    </row>
    <row r="152" spans="2:24" x14ac:dyDescent="0.25">
      <c r="B152" s="7">
        <v>148</v>
      </c>
      <c r="C152" s="17">
        <v>44039</v>
      </c>
      <c r="D152" s="7">
        <f t="shared" si="153"/>
        <v>7034</v>
      </c>
      <c r="E152" s="2">
        <f t="shared" si="154"/>
        <v>150167005</v>
      </c>
      <c r="F152" s="24">
        <f t="shared" si="148"/>
        <v>322.02879355024476</v>
      </c>
      <c r="G152" s="91">
        <f t="shared" si="160"/>
        <v>2.605668681484972E-3</v>
      </c>
      <c r="H152" s="55">
        <f t="shared" si="161"/>
        <v>1</v>
      </c>
      <c r="I152" s="7">
        <f t="shared" si="155"/>
        <v>-153493525</v>
      </c>
      <c r="J152" s="2">
        <f t="shared" si="156"/>
        <v>0</v>
      </c>
      <c r="K152" s="34">
        <f t="shared" si="157"/>
        <v>150167005</v>
      </c>
      <c r="L152" s="7">
        <f t="shared" si="158"/>
        <v>-15847705</v>
      </c>
      <c r="M152" s="2">
        <f t="shared" si="152"/>
        <v>0</v>
      </c>
      <c r="N152" s="34">
        <f t="shared" si="159"/>
        <v>15503481</v>
      </c>
      <c r="P152" s="39">
        <f t="shared" si="162"/>
        <v>1.6460679406885143E-5</v>
      </c>
      <c r="Q152" s="38">
        <f t="shared" si="163"/>
        <v>2541.1709683070967</v>
      </c>
      <c r="R152" s="38">
        <f t="shared" si="164"/>
        <v>0</v>
      </c>
      <c r="S152" s="12">
        <f t="shared" si="145"/>
        <v>0</v>
      </c>
      <c r="T152" s="130"/>
      <c r="U152" s="101"/>
      <c r="V152" s="99"/>
      <c r="W152" s="101"/>
      <c r="X152" s="72"/>
    </row>
    <row r="153" spans="2:24" x14ac:dyDescent="0.25">
      <c r="B153" s="8">
        <v>149</v>
      </c>
      <c r="C153" s="16">
        <v>44040</v>
      </c>
      <c r="D153" s="8">
        <f t="shared" si="153"/>
        <v>7034</v>
      </c>
      <c r="E153" s="3">
        <f t="shared" si="154"/>
        <v>167455364</v>
      </c>
      <c r="F153" s="23">
        <f t="shared" si="148"/>
        <v>322.02879355024476</v>
      </c>
      <c r="G153" s="90">
        <f t="shared" si="160"/>
        <v>2.605668681484972E-3</v>
      </c>
      <c r="H153" s="54">
        <f t="shared" si="161"/>
        <v>1</v>
      </c>
      <c r="I153" s="8">
        <f t="shared" si="155"/>
        <v>-171165737</v>
      </c>
      <c r="J153" s="3">
        <f t="shared" si="156"/>
        <v>0</v>
      </c>
      <c r="K153" s="37">
        <f t="shared" si="157"/>
        <v>167455364</v>
      </c>
      <c r="L153" s="8">
        <f t="shared" si="158"/>
        <v>-17672212</v>
      </c>
      <c r="M153" s="3">
        <f t="shared" ref="M153:M184" si="165">J153-J152</f>
        <v>0</v>
      </c>
      <c r="N153" s="37">
        <f t="shared" si="159"/>
        <v>17288359</v>
      </c>
      <c r="P153" s="70">
        <f t="shared" si="162"/>
        <v>1.6460679406885143E-5</v>
      </c>
      <c r="Q153" s="69">
        <f t="shared" si="163"/>
        <v>2833.6411979262252</v>
      </c>
      <c r="R153" s="69">
        <f t="shared" si="164"/>
        <v>0</v>
      </c>
      <c r="S153" s="11">
        <f t="shared" si="145"/>
        <v>0</v>
      </c>
      <c r="T153" s="127"/>
      <c r="U153" s="14"/>
      <c r="V153" s="100"/>
      <c r="W153" s="14"/>
      <c r="X153" s="73"/>
    </row>
    <row r="154" spans="2:24" x14ac:dyDescent="0.25">
      <c r="B154" s="7">
        <v>150</v>
      </c>
      <c r="C154" s="17">
        <v>44041</v>
      </c>
      <c r="D154" s="7">
        <f t="shared" si="153"/>
        <v>7034</v>
      </c>
      <c r="E154" s="2">
        <f t="shared" si="154"/>
        <v>186734090</v>
      </c>
      <c r="F154" s="24">
        <f t="shared" si="148"/>
        <v>322.02879355024476</v>
      </c>
      <c r="G154" s="91">
        <f t="shared" si="160"/>
        <v>2.605668681484972E-3</v>
      </c>
      <c r="H154" s="55">
        <f t="shared" si="161"/>
        <v>1</v>
      </c>
      <c r="I154" s="7">
        <f t="shared" si="155"/>
        <v>-190872507</v>
      </c>
      <c r="J154" s="2">
        <f t="shared" si="156"/>
        <v>0</v>
      </c>
      <c r="K154" s="34">
        <f t="shared" si="157"/>
        <v>186734090</v>
      </c>
      <c r="L154" s="7">
        <f t="shared" si="158"/>
        <v>-19706770</v>
      </c>
      <c r="M154" s="2">
        <f t="shared" si="165"/>
        <v>0</v>
      </c>
      <c r="N154" s="34">
        <f t="shared" si="159"/>
        <v>19278726</v>
      </c>
      <c r="P154" s="39">
        <f t="shared" si="162"/>
        <v>1.6460679406885143E-5</v>
      </c>
      <c r="Q154" s="38">
        <f t="shared" si="163"/>
        <v>3159.7828015064133</v>
      </c>
      <c r="R154" s="38">
        <f t="shared" si="164"/>
        <v>0</v>
      </c>
      <c r="S154" s="12">
        <f t="shared" si="145"/>
        <v>0</v>
      </c>
      <c r="T154" s="130"/>
      <c r="U154" s="101"/>
      <c r="V154" s="99"/>
      <c r="W154" s="101"/>
      <c r="X154" s="72"/>
    </row>
    <row r="155" spans="2:24" x14ac:dyDescent="0.25">
      <c r="B155" s="8">
        <v>151</v>
      </c>
      <c r="C155" s="16">
        <v>44042</v>
      </c>
      <c r="D155" s="8">
        <f t="shared" ref="D155:D186" si="166">D154+IF(M155&gt;0,M155,0)</f>
        <v>7034</v>
      </c>
      <c r="E155" s="3">
        <f t="shared" ref="E155:E186" si="167">E154+IF(N155&gt;0,N155,0)</f>
        <v>208232328</v>
      </c>
      <c r="F155" s="23">
        <f t="shared" si="148"/>
        <v>322.02879355024476</v>
      </c>
      <c r="G155" s="90">
        <f t="shared" si="160"/>
        <v>2.605668681484972E-3</v>
      </c>
      <c r="H155" s="54">
        <f t="shared" si="161"/>
        <v>1</v>
      </c>
      <c r="I155" s="8">
        <f t="shared" ref="I155:I186" si="168">INT((Z$4*K155+I154)/(1+Y$4*J155))</f>
        <v>-212848069</v>
      </c>
      <c r="J155" s="3">
        <f t="shared" ref="J155:J186" si="169">S155</f>
        <v>0</v>
      </c>
      <c r="K155" s="37">
        <f t="shared" ref="K155:K186" si="170">INT((X$4*J155+K154)/(1+W$4+Z$4))</f>
        <v>208232328</v>
      </c>
      <c r="L155" s="8">
        <f t="shared" ref="L155:L186" si="171">I155-I154</f>
        <v>-21975562</v>
      </c>
      <c r="M155" s="3">
        <f t="shared" si="165"/>
        <v>0</v>
      </c>
      <c r="N155" s="37">
        <f t="shared" ref="N155:N186" si="172">K155-K154</f>
        <v>21498238</v>
      </c>
      <c r="P155" s="70">
        <f t="shared" si="162"/>
        <v>1.6460679406885143E-5</v>
      </c>
      <c r="Q155" s="69">
        <f t="shared" si="163"/>
        <v>3523.472282209882</v>
      </c>
      <c r="R155" s="69">
        <f t="shared" si="164"/>
        <v>0</v>
      </c>
      <c r="S155" s="11">
        <f t="shared" si="145"/>
        <v>0</v>
      </c>
      <c r="T155" s="127"/>
      <c r="U155" s="14"/>
      <c r="V155" s="100"/>
      <c r="W155" s="14"/>
      <c r="X155" s="73"/>
    </row>
    <row r="156" spans="2:24" x14ac:dyDescent="0.25">
      <c r="B156" s="7">
        <v>152</v>
      </c>
      <c r="C156" s="17">
        <v>44043</v>
      </c>
      <c r="D156" s="7">
        <f t="shared" si="166"/>
        <v>7034</v>
      </c>
      <c r="E156" s="2">
        <f t="shared" si="167"/>
        <v>232205606</v>
      </c>
      <c r="F156" s="24">
        <f t="shared" si="148"/>
        <v>322.02879355024476</v>
      </c>
      <c r="G156" s="91">
        <f t="shared" si="160"/>
        <v>2.605668681484972E-3</v>
      </c>
      <c r="H156" s="55">
        <f t="shared" si="161"/>
        <v>1</v>
      </c>
      <c r="I156" s="7">
        <f t="shared" si="168"/>
        <v>-237353624</v>
      </c>
      <c r="J156" s="2">
        <f t="shared" si="169"/>
        <v>0</v>
      </c>
      <c r="K156" s="34">
        <f t="shared" si="170"/>
        <v>232205606</v>
      </c>
      <c r="L156" s="7">
        <f t="shared" si="171"/>
        <v>-24505555</v>
      </c>
      <c r="M156" s="2">
        <f t="shared" si="165"/>
        <v>0</v>
      </c>
      <c r="N156" s="34">
        <f t="shared" si="172"/>
        <v>23973278</v>
      </c>
      <c r="P156" s="39">
        <f t="shared" si="162"/>
        <v>1.6460679406885143E-5</v>
      </c>
      <c r="Q156" s="38">
        <f t="shared" si="163"/>
        <v>3929.0324383723905</v>
      </c>
      <c r="R156" s="38">
        <f t="shared" si="164"/>
        <v>0</v>
      </c>
      <c r="S156" s="12">
        <f t="shared" ref="S156:S198" si="173">INT(((-Q156+SQRT((Q156^2)-(4*P156*R156)))/(2*P156)))</f>
        <v>0</v>
      </c>
      <c r="T156" s="130"/>
      <c r="U156" s="101"/>
      <c r="V156" s="99"/>
      <c r="W156" s="101"/>
      <c r="X156" s="72"/>
    </row>
    <row r="157" spans="2:24" x14ac:dyDescent="0.25">
      <c r="B157" s="8">
        <v>153</v>
      </c>
      <c r="C157" s="16">
        <v>44044</v>
      </c>
      <c r="D157" s="8">
        <f t="shared" si="166"/>
        <v>7034</v>
      </c>
      <c r="E157" s="3">
        <f t="shared" si="167"/>
        <v>258938868</v>
      </c>
      <c r="F157" s="23">
        <f t="shared" si="148"/>
        <v>322.02879355024476</v>
      </c>
      <c r="G157" s="90">
        <f t="shared" si="160"/>
        <v>2.605668681484972E-3</v>
      </c>
      <c r="H157" s="54">
        <f t="shared" si="161"/>
        <v>1</v>
      </c>
      <c r="I157" s="8">
        <f t="shared" si="168"/>
        <v>-264680443</v>
      </c>
      <c r="J157" s="3">
        <f t="shared" si="169"/>
        <v>0</v>
      </c>
      <c r="K157" s="37">
        <f t="shared" si="170"/>
        <v>258938868</v>
      </c>
      <c r="L157" s="8">
        <f t="shared" si="171"/>
        <v>-27326819</v>
      </c>
      <c r="M157" s="3">
        <f t="shared" si="165"/>
        <v>0</v>
      </c>
      <c r="N157" s="37">
        <f t="shared" si="172"/>
        <v>26733262</v>
      </c>
      <c r="P157" s="70">
        <f t="shared" si="162"/>
        <v>1.6460679406885143E-5</v>
      </c>
      <c r="Q157" s="69">
        <f t="shared" si="163"/>
        <v>4381.2837491291029</v>
      </c>
      <c r="R157" s="69">
        <f t="shared" si="164"/>
        <v>0</v>
      </c>
      <c r="S157" s="11">
        <f t="shared" si="173"/>
        <v>0</v>
      </c>
      <c r="T157" s="127"/>
      <c r="U157" s="14"/>
      <c r="V157" s="100"/>
      <c r="W157" s="14"/>
      <c r="X157" s="73"/>
    </row>
    <row r="158" spans="2:24" x14ac:dyDescent="0.25">
      <c r="B158" s="7">
        <v>154</v>
      </c>
      <c r="C158" s="17">
        <v>44045</v>
      </c>
      <c r="D158" s="7">
        <f t="shared" si="166"/>
        <v>7034</v>
      </c>
      <c r="E158" s="2">
        <f t="shared" si="167"/>
        <v>288749865</v>
      </c>
      <c r="F158" s="24">
        <f t="shared" si="148"/>
        <v>322.02879355024476</v>
      </c>
      <c r="G158" s="91">
        <f t="shared" si="160"/>
        <v>2.605668681484972E-3</v>
      </c>
      <c r="H158" s="55">
        <f t="shared" si="161"/>
        <v>1</v>
      </c>
      <c r="I158" s="7">
        <f t="shared" si="168"/>
        <v>-295153332</v>
      </c>
      <c r="J158" s="2">
        <f t="shared" si="169"/>
        <v>0</v>
      </c>
      <c r="K158" s="34">
        <f t="shared" si="170"/>
        <v>288749865</v>
      </c>
      <c r="L158" s="7">
        <f t="shared" si="171"/>
        <v>-30472889</v>
      </c>
      <c r="M158" s="2">
        <f t="shared" si="165"/>
        <v>0</v>
      </c>
      <c r="N158" s="34">
        <f t="shared" si="172"/>
        <v>29810997</v>
      </c>
      <c r="P158" s="39">
        <f t="shared" si="162"/>
        <v>1.6460679406885143E-5</v>
      </c>
      <c r="Q158" s="38">
        <f t="shared" si="163"/>
        <v>4885.6016353779887</v>
      </c>
      <c r="R158" s="38">
        <f t="shared" si="164"/>
        <v>0</v>
      </c>
      <c r="S158" s="12">
        <f t="shared" si="173"/>
        <v>0</v>
      </c>
      <c r="T158" s="130"/>
      <c r="U158" s="101"/>
      <c r="V158" s="99"/>
      <c r="W158" s="101"/>
      <c r="X158" s="72"/>
    </row>
    <row r="159" spans="2:24" x14ac:dyDescent="0.25">
      <c r="B159" s="8">
        <v>155</v>
      </c>
      <c r="C159" s="16">
        <v>44046</v>
      </c>
      <c r="D159" s="8">
        <f t="shared" si="166"/>
        <v>7034</v>
      </c>
      <c r="E159" s="3">
        <f t="shared" si="167"/>
        <v>321992929</v>
      </c>
      <c r="F159" s="23">
        <f t="shared" si="148"/>
        <v>322.02879355024476</v>
      </c>
      <c r="G159" s="90">
        <f t="shared" si="160"/>
        <v>2.605668681484972E-3</v>
      </c>
      <c r="H159" s="54">
        <f t="shared" si="161"/>
        <v>1</v>
      </c>
      <c r="I159" s="8">
        <f t="shared" si="168"/>
        <v>-329134490</v>
      </c>
      <c r="J159" s="3">
        <f t="shared" si="169"/>
        <v>0</v>
      </c>
      <c r="K159" s="37">
        <f t="shared" si="170"/>
        <v>321992929</v>
      </c>
      <c r="L159" s="8">
        <f t="shared" si="171"/>
        <v>-33981158</v>
      </c>
      <c r="M159" s="3">
        <f t="shared" si="165"/>
        <v>0</v>
      </c>
      <c r="N159" s="37">
        <f t="shared" si="172"/>
        <v>33243064</v>
      </c>
      <c r="P159" s="70">
        <f t="shared" si="162"/>
        <v>1.6460679406885143E-5</v>
      </c>
      <c r="Q159" s="69">
        <f t="shared" si="163"/>
        <v>5447.9804089958161</v>
      </c>
      <c r="R159" s="69">
        <f t="shared" si="164"/>
        <v>0</v>
      </c>
      <c r="S159" s="11">
        <f t="shared" si="173"/>
        <v>0</v>
      </c>
      <c r="T159" s="127"/>
      <c r="U159" s="14"/>
      <c r="V159" s="100"/>
      <c r="W159" s="14"/>
      <c r="X159" s="73"/>
    </row>
    <row r="160" spans="2:24" x14ac:dyDescent="0.25">
      <c r="B160" s="7">
        <v>156</v>
      </c>
      <c r="C160" s="17">
        <v>44047</v>
      </c>
      <c r="D160" s="7">
        <f t="shared" si="166"/>
        <v>7034</v>
      </c>
      <c r="E160" s="2">
        <f t="shared" si="167"/>
        <v>359063186</v>
      </c>
      <c r="F160" s="24">
        <f t="shared" si="148"/>
        <v>322.02879355024476</v>
      </c>
      <c r="G160" s="91">
        <f t="shared" si="160"/>
        <v>2.605668681484972E-3</v>
      </c>
      <c r="H160" s="55">
        <f t="shared" si="161"/>
        <v>1</v>
      </c>
      <c r="I160" s="7">
        <f t="shared" si="168"/>
        <v>-367027815</v>
      </c>
      <c r="J160" s="2">
        <f t="shared" si="169"/>
        <v>0</v>
      </c>
      <c r="K160" s="34">
        <f t="shared" si="170"/>
        <v>359063186</v>
      </c>
      <c r="L160" s="7">
        <f t="shared" si="171"/>
        <v>-37893325</v>
      </c>
      <c r="M160" s="2">
        <f t="shared" si="165"/>
        <v>0</v>
      </c>
      <c r="N160" s="34">
        <f t="shared" si="172"/>
        <v>37070257</v>
      </c>
      <c r="P160" s="39">
        <f t="shared" si="162"/>
        <v>1.6460679406885143E-5</v>
      </c>
      <c r="Q160" s="38">
        <f t="shared" si="163"/>
        <v>6075.1044720389773</v>
      </c>
      <c r="R160" s="38">
        <f t="shared" si="164"/>
        <v>0</v>
      </c>
      <c r="S160" s="12">
        <f t="shared" si="173"/>
        <v>0</v>
      </c>
      <c r="T160" s="130"/>
      <c r="U160" s="101"/>
      <c r="V160" s="99"/>
      <c r="W160" s="101"/>
      <c r="X160" s="72"/>
    </row>
    <row r="161" spans="2:24" x14ac:dyDescent="0.25">
      <c r="B161" s="8">
        <v>157</v>
      </c>
      <c r="C161" s="16">
        <v>44048</v>
      </c>
      <c r="D161" s="8">
        <f t="shared" si="166"/>
        <v>7034</v>
      </c>
      <c r="E161" s="3">
        <f t="shared" si="167"/>
        <v>400401251</v>
      </c>
      <c r="F161" s="23">
        <f t="shared" si="148"/>
        <v>322.02879355024476</v>
      </c>
      <c r="G161" s="90">
        <f t="shared" si="160"/>
        <v>2.605668681484972E-3</v>
      </c>
      <c r="H161" s="54">
        <f t="shared" si="161"/>
        <v>1</v>
      </c>
      <c r="I161" s="8">
        <f t="shared" si="168"/>
        <v>-409283706</v>
      </c>
      <c r="J161" s="3">
        <f t="shared" si="169"/>
        <v>0</v>
      </c>
      <c r="K161" s="37">
        <f t="shared" si="170"/>
        <v>400401251</v>
      </c>
      <c r="L161" s="8">
        <f t="shared" si="171"/>
        <v>-42255891</v>
      </c>
      <c r="M161" s="3">
        <f t="shared" si="165"/>
        <v>0</v>
      </c>
      <c r="N161" s="37">
        <f t="shared" si="172"/>
        <v>41338065</v>
      </c>
      <c r="P161" s="70">
        <f t="shared" si="162"/>
        <v>1.6460679406885143E-5</v>
      </c>
      <c r="Q161" s="69">
        <f t="shared" si="163"/>
        <v>6774.4277852314008</v>
      </c>
      <c r="R161" s="69">
        <f t="shared" si="164"/>
        <v>0</v>
      </c>
      <c r="S161" s="11">
        <f t="shared" si="173"/>
        <v>0</v>
      </c>
      <c r="T161" s="127"/>
      <c r="U161" s="14"/>
      <c r="V161" s="100"/>
      <c r="W161" s="14"/>
      <c r="X161" s="73"/>
    </row>
    <row r="162" spans="2:24" x14ac:dyDescent="0.25">
      <c r="B162" s="7">
        <v>158</v>
      </c>
      <c r="C162" s="17">
        <v>44049</v>
      </c>
      <c r="D162" s="7">
        <f t="shared" si="166"/>
        <v>7034</v>
      </c>
      <c r="E162" s="2">
        <f t="shared" si="167"/>
        <v>446498466</v>
      </c>
      <c r="F162" s="24">
        <f t="shared" si="148"/>
        <v>322.02879355024476</v>
      </c>
      <c r="G162" s="91">
        <f t="shared" si="160"/>
        <v>2.605668681484972E-3</v>
      </c>
      <c r="H162" s="55">
        <f t="shared" si="161"/>
        <v>1</v>
      </c>
      <c r="I162" s="7">
        <f t="shared" si="168"/>
        <v>-456404414</v>
      </c>
      <c r="J162" s="2">
        <f t="shared" si="169"/>
        <v>0</v>
      </c>
      <c r="K162" s="34">
        <f t="shared" si="170"/>
        <v>446498466</v>
      </c>
      <c r="L162" s="7">
        <f t="shared" si="171"/>
        <v>-47120708</v>
      </c>
      <c r="M162" s="2">
        <f t="shared" si="165"/>
        <v>0</v>
      </c>
      <c r="N162" s="34">
        <f t="shared" si="172"/>
        <v>46097215</v>
      </c>
      <c r="P162" s="39">
        <f t="shared" si="162"/>
        <v>1.6460679406885143E-5</v>
      </c>
      <c r="Q162" s="38">
        <f t="shared" si="163"/>
        <v>7554.262483874506</v>
      </c>
      <c r="R162" s="38">
        <f t="shared" si="164"/>
        <v>0</v>
      </c>
      <c r="S162" s="12">
        <f t="shared" si="173"/>
        <v>0</v>
      </c>
      <c r="T162" s="130"/>
      <c r="U162" s="101"/>
      <c r="V162" s="99"/>
      <c r="W162" s="101"/>
      <c r="X162" s="72"/>
    </row>
    <row r="163" spans="2:24" x14ac:dyDescent="0.25">
      <c r="B163" s="8">
        <v>159</v>
      </c>
      <c r="C163" s="16">
        <v>44050</v>
      </c>
      <c r="D163" s="8">
        <f t="shared" si="166"/>
        <v>7034</v>
      </c>
      <c r="E163" s="3">
        <f t="shared" si="167"/>
        <v>497902741</v>
      </c>
      <c r="F163" s="23">
        <f t="shared" si="148"/>
        <v>322.02879355024476</v>
      </c>
      <c r="G163" s="90">
        <f t="shared" si="160"/>
        <v>2.605668681484972E-3</v>
      </c>
      <c r="H163" s="54">
        <f t="shared" si="161"/>
        <v>1</v>
      </c>
      <c r="I163" s="8">
        <f t="shared" si="168"/>
        <v>-508950014</v>
      </c>
      <c r="J163" s="3">
        <f t="shared" si="169"/>
        <v>0</v>
      </c>
      <c r="K163" s="37">
        <f t="shared" si="170"/>
        <v>497902741</v>
      </c>
      <c r="L163" s="8">
        <f t="shared" si="171"/>
        <v>-52545600</v>
      </c>
      <c r="M163" s="3">
        <f t="shared" si="165"/>
        <v>0</v>
      </c>
      <c r="N163" s="37">
        <f t="shared" si="172"/>
        <v>51404275</v>
      </c>
      <c r="P163" s="70">
        <f t="shared" si="162"/>
        <v>1.6460679406885143E-5</v>
      </c>
      <c r="Q163" s="69">
        <f t="shared" si="163"/>
        <v>8423.8776371201602</v>
      </c>
      <c r="R163" s="69">
        <f t="shared" si="164"/>
        <v>0</v>
      </c>
      <c r="S163" s="11">
        <f t="shared" si="173"/>
        <v>0</v>
      </c>
      <c r="T163" s="127"/>
      <c r="U163" s="14"/>
      <c r="V163" s="100"/>
      <c r="W163" s="14"/>
      <c r="X163" s="73"/>
    </row>
    <row r="164" spans="2:24" x14ac:dyDescent="0.25">
      <c r="B164" s="7">
        <v>160</v>
      </c>
      <c r="C164" s="17">
        <v>44051</v>
      </c>
      <c r="D164" s="7">
        <f t="shared" si="166"/>
        <v>7034</v>
      </c>
      <c r="E164" s="2">
        <f t="shared" si="167"/>
        <v>555225064</v>
      </c>
      <c r="F164" s="24">
        <f t="shared" si="148"/>
        <v>322.02879355024476</v>
      </c>
      <c r="G164" s="91">
        <f t="shared" ref="G164:G198" si="174">D164/U$3</f>
        <v>2.605668681484972E-3</v>
      </c>
      <c r="H164" s="55">
        <f t="shared" si="161"/>
        <v>1</v>
      </c>
      <c r="I164" s="7">
        <f t="shared" si="168"/>
        <v>-567545060</v>
      </c>
      <c r="J164" s="2">
        <f t="shared" si="169"/>
        <v>0</v>
      </c>
      <c r="K164" s="34">
        <f t="shared" si="170"/>
        <v>555225064</v>
      </c>
      <c r="L164" s="7">
        <f t="shared" si="171"/>
        <v>-58595046</v>
      </c>
      <c r="M164" s="2">
        <f t="shared" si="165"/>
        <v>0</v>
      </c>
      <c r="N164" s="34">
        <f t="shared" si="172"/>
        <v>57322323</v>
      </c>
      <c r="P164" s="39">
        <f t="shared" si="162"/>
        <v>1.6460679406885143E-5</v>
      </c>
      <c r="Q164" s="38">
        <f t="shared" si="163"/>
        <v>9393.6094590447447</v>
      </c>
      <c r="R164" s="38">
        <f t="shared" si="164"/>
        <v>0</v>
      </c>
      <c r="S164" s="12">
        <f t="shared" si="173"/>
        <v>0</v>
      </c>
      <c r="T164" s="130"/>
      <c r="U164" s="101"/>
      <c r="V164" s="99"/>
      <c r="W164" s="101"/>
      <c r="X164" s="72"/>
    </row>
    <row r="165" spans="2:24" x14ac:dyDescent="0.25">
      <c r="B165" s="8">
        <v>161</v>
      </c>
      <c r="C165" s="16">
        <v>44052</v>
      </c>
      <c r="D165" s="8">
        <f t="shared" si="166"/>
        <v>7034</v>
      </c>
      <c r="E165" s="3">
        <f t="shared" si="167"/>
        <v>619146766</v>
      </c>
      <c r="F165" s="23">
        <f t="shared" si="148"/>
        <v>322.02879355024476</v>
      </c>
      <c r="G165" s="90">
        <f t="shared" si="174"/>
        <v>2.605668681484972E-3</v>
      </c>
      <c r="H165" s="54">
        <f t="shared" si="161"/>
        <v>1</v>
      </c>
      <c r="I165" s="8">
        <f t="shared" si="168"/>
        <v>-632886010</v>
      </c>
      <c r="J165" s="3">
        <f t="shared" si="169"/>
        <v>0</v>
      </c>
      <c r="K165" s="37">
        <f t="shared" si="170"/>
        <v>619146766</v>
      </c>
      <c r="L165" s="8">
        <f t="shared" si="171"/>
        <v>-65340950</v>
      </c>
      <c r="M165" s="3">
        <f t="shared" si="165"/>
        <v>0</v>
      </c>
      <c r="N165" s="37">
        <f t="shared" si="172"/>
        <v>63921702</v>
      </c>
      <c r="P165" s="70">
        <f t="shared" si="162"/>
        <v>1.6460679406885143E-5</v>
      </c>
      <c r="Q165" s="69">
        <f t="shared" si="163"/>
        <v>10474.984126150943</v>
      </c>
      <c r="R165" s="69">
        <f t="shared" si="164"/>
        <v>0</v>
      </c>
      <c r="S165" s="11">
        <f t="shared" si="173"/>
        <v>0</v>
      </c>
      <c r="T165" s="127"/>
      <c r="U165" s="14"/>
      <c r="V165" s="100"/>
      <c r="W165" s="14"/>
      <c r="X165" s="73"/>
    </row>
    <row r="166" spans="2:24" x14ac:dyDescent="0.25">
      <c r="B166" s="7">
        <v>162</v>
      </c>
      <c r="C166" s="17">
        <v>44053</v>
      </c>
      <c r="D166" s="7">
        <f t="shared" si="166"/>
        <v>7034</v>
      </c>
      <c r="E166" s="2">
        <f t="shared" si="167"/>
        <v>690427617</v>
      </c>
      <c r="F166" s="24">
        <f t="shared" si="148"/>
        <v>322.02879355024476</v>
      </c>
      <c r="G166" s="91">
        <f t="shared" si="174"/>
        <v>2.605668681484972E-3</v>
      </c>
      <c r="H166" s="55">
        <f t="shared" si="161"/>
        <v>1</v>
      </c>
      <c r="I166" s="7">
        <f t="shared" si="168"/>
        <v>-705749504</v>
      </c>
      <c r="J166" s="2">
        <f t="shared" si="169"/>
        <v>0</v>
      </c>
      <c r="K166" s="34">
        <f t="shared" si="170"/>
        <v>690427617</v>
      </c>
      <c r="L166" s="7">
        <f t="shared" si="171"/>
        <v>-72863494</v>
      </c>
      <c r="M166" s="2">
        <f t="shared" si="165"/>
        <v>0</v>
      </c>
      <c r="N166" s="34">
        <f t="shared" si="172"/>
        <v>71280851</v>
      </c>
      <c r="P166" s="39">
        <f t="shared" si="162"/>
        <v>1.6460679406885143E-5</v>
      </c>
      <c r="Q166" s="38">
        <f t="shared" si="163"/>
        <v>11680.854808619662</v>
      </c>
      <c r="R166" s="38">
        <f t="shared" si="164"/>
        <v>0</v>
      </c>
      <c r="S166" s="12">
        <f t="shared" si="173"/>
        <v>0</v>
      </c>
      <c r="T166" s="130"/>
      <c r="U166" s="101"/>
      <c r="V166" s="99"/>
      <c r="W166" s="101"/>
      <c r="X166" s="72"/>
    </row>
    <row r="167" spans="2:24" x14ac:dyDescent="0.25">
      <c r="B167" s="8">
        <v>163</v>
      </c>
      <c r="C167" s="16">
        <v>44054</v>
      </c>
      <c r="D167" s="8">
        <f t="shared" si="166"/>
        <v>7034</v>
      </c>
      <c r="E167" s="3">
        <f t="shared" si="167"/>
        <v>769914858</v>
      </c>
      <c r="F167" s="23">
        <f t="shared" si="148"/>
        <v>322.02879355024476</v>
      </c>
      <c r="G167" s="90">
        <f t="shared" si="174"/>
        <v>2.605668681484972E-3</v>
      </c>
      <c r="H167" s="54">
        <f t="shared" si="161"/>
        <v>1</v>
      </c>
      <c r="I167" s="8">
        <f t="shared" si="168"/>
        <v>-787001593</v>
      </c>
      <c r="J167" s="3">
        <f t="shared" si="169"/>
        <v>0</v>
      </c>
      <c r="K167" s="37">
        <f t="shared" si="170"/>
        <v>769914858</v>
      </c>
      <c r="L167" s="8">
        <f t="shared" si="171"/>
        <v>-81252089</v>
      </c>
      <c r="M167" s="3">
        <f t="shared" si="165"/>
        <v>0</v>
      </c>
      <c r="N167" s="37">
        <f t="shared" si="172"/>
        <v>79487241</v>
      </c>
      <c r="P167" s="70">
        <f t="shared" si="162"/>
        <v>1.6460679406885143E-5</v>
      </c>
      <c r="Q167" s="69">
        <f t="shared" si="163"/>
        <v>13025.554436959281</v>
      </c>
      <c r="R167" s="69">
        <f t="shared" si="164"/>
        <v>0</v>
      </c>
      <c r="S167" s="11">
        <f t="shared" si="173"/>
        <v>0</v>
      </c>
      <c r="T167" s="127"/>
      <c r="U167" s="14"/>
      <c r="V167" s="100"/>
      <c r="W167" s="14"/>
      <c r="X167" s="73"/>
    </row>
    <row r="168" spans="2:24" x14ac:dyDescent="0.25">
      <c r="B168" s="7">
        <v>164</v>
      </c>
      <c r="C168" s="17">
        <v>44055</v>
      </c>
      <c r="D168" s="7">
        <f t="shared" si="166"/>
        <v>7034</v>
      </c>
      <c r="E168" s="2">
        <f t="shared" si="167"/>
        <v>858553270</v>
      </c>
      <c r="F168" s="24">
        <f t="shared" si="148"/>
        <v>322.02879355024476</v>
      </c>
      <c r="G168" s="91">
        <f t="shared" si="174"/>
        <v>2.605668681484972E-3</v>
      </c>
      <c r="H168" s="55">
        <f t="shared" ref="H168:H190" si="175">D168/D167</f>
        <v>1</v>
      </c>
      <c r="I168" s="7">
        <f t="shared" si="168"/>
        <v>-877608036</v>
      </c>
      <c r="J168" s="2">
        <f t="shared" si="169"/>
        <v>0</v>
      </c>
      <c r="K168" s="34">
        <f t="shared" si="170"/>
        <v>858553270</v>
      </c>
      <c r="L168" s="7">
        <f t="shared" si="171"/>
        <v>-90606443</v>
      </c>
      <c r="M168" s="2">
        <f t="shared" si="165"/>
        <v>0</v>
      </c>
      <c r="N168" s="34">
        <f t="shared" si="172"/>
        <v>88638412</v>
      </c>
      <c r="P168" s="39">
        <f t="shared" si="162"/>
        <v>1.6460679406885143E-5</v>
      </c>
      <c r="Q168" s="38">
        <f t="shared" si="163"/>
        <v>14525.066030426548</v>
      </c>
      <c r="R168" s="38">
        <f t="shared" si="164"/>
        <v>0</v>
      </c>
      <c r="S168" s="12">
        <f t="shared" si="173"/>
        <v>0</v>
      </c>
      <c r="T168" s="130"/>
      <c r="U168" s="101"/>
      <c r="V168" s="99"/>
      <c r="W168" s="101"/>
      <c r="X168" s="72"/>
    </row>
    <row r="169" spans="2:24" x14ac:dyDescent="0.25">
      <c r="B169" s="8">
        <v>165</v>
      </c>
      <c r="C169" s="16">
        <v>44056</v>
      </c>
      <c r="D169" s="8">
        <f t="shared" si="166"/>
        <v>7034</v>
      </c>
      <c r="E169" s="3">
        <f t="shared" si="167"/>
        <v>957396405</v>
      </c>
      <c r="F169" s="23">
        <f t="shared" si="148"/>
        <v>322.02879355024476</v>
      </c>
      <c r="G169" s="90">
        <f t="shared" si="174"/>
        <v>2.605668681484972E-3</v>
      </c>
      <c r="H169" s="54">
        <f t="shared" si="175"/>
        <v>1</v>
      </c>
      <c r="I169" s="8">
        <f t="shared" si="168"/>
        <v>-978645777</v>
      </c>
      <c r="J169" s="3">
        <f t="shared" si="169"/>
        <v>0</v>
      </c>
      <c r="K169" s="37">
        <f t="shared" si="170"/>
        <v>957396405</v>
      </c>
      <c r="L169" s="8">
        <f t="shared" si="171"/>
        <v>-101037741</v>
      </c>
      <c r="M169" s="3">
        <f t="shared" si="165"/>
        <v>0</v>
      </c>
      <c r="N169" s="37">
        <f t="shared" si="172"/>
        <v>98843135</v>
      </c>
      <c r="P169" s="70">
        <f t="shared" si="162"/>
        <v>1.6460679406885143E-5</v>
      </c>
      <c r="Q169" s="69">
        <f t="shared" si="163"/>
        <v>16197.212720247813</v>
      </c>
      <c r="R169" s="69">
        <f t="shared" si="164"/>
        <v>0</v>
      </c>
      <c r="S169" s="11">
        <f t="shared" si="173"/>
        <v>0</v>
      </c>
      <c r="T169" s="127"/>
      <c r="U169" s="14"/>
      <c r="V169" s="100"/>
      <c r="W169" s="14"/>
      <c r="X169" s="73"/>
    </row>
    <row r="170" spans="2:24" x14ac:dyDescent="0.25">
      <c r="B170" s="7">
        <v>166</v>
      </c>
      <c r="C170" s="17">
        <v>44057</v>
      </c>
      <c r="D170" s="7">
        <f t="shared" si="166"/>
        <v>7034</v>
      </c>
      <c r="E170" s="2">
        <f t="shared" si="167"/>
        <v>1067619108</v>
      </c>
      <c r="F170" s="24">
        <f t="shared" si="148"/>
        <v>322.02879355024476</v>
      </c>
      <c r="G170" s="91">
        <f t="shared" si="174"/>
        <v>2.605668681484972E-3</v>
      </c>
      <c r="H170" s="55">
        <f t="shared" si="175"/>
        <v>1</v>
      </c>
      <c r="I170" s="7">
        <f t="shared" si="168"/>
        <v>-1091315746</v>
      </c>
      <c r="J170" s="2">
        <f t="shared" si="169"/>
        <v>0</v>
      </c>
      <c r="K170" s="34">
        <f t="shared" si="170"/>
        <v>1067619108</v>
      </c>
      <c r="L170" s="7">
        <f t="shared" si="171"/>
        <v>-112669969</v>
      </c>
      <c r="M170" s="2">
        <f t="shared" si="165"/>
        <v>0</v>
      </c>
      <c r="N170" s="34">
        <f t="shared" si="172"/>
        <v>110222703</v>
      </c>
      <c r="P170" s="39">
        <f t="shared" si="162"/>
        <v>1.6460679406885143E-5</v>
      </c>
      <c r="Q170" s="38">
        <f t="shared" si="163"/>
        <v>18061.86956466371</v>
      </c>
      <c r="R170" s="38">
        <f t="shared" si="164"/>
        <v>0</v>
      </c>
      <c r="S170" s="12">
        <f t="shared" si="173"/>
        <v>0</v>
      </c>
      <c r="T170" s="130"/>
      <c r="U170" s="101"/>
      <c r="V170" s="99"/>
      <c r="W170" s="101"/>
      <c r="X170" s="72"/>
    </row>
    <row r="171" spans="2:24" x14ac:dyDescent="0.25">
      <c r="B171" s="8">
        <v>167</v>
      </c>
      <c r="C171" s="16">
        <v>44058</v>
      </c>
      <c r="D171" s="8">
        <f t="shared" si="166"/>
        <v>7034</v>
      </c>
      <c r="E171" s="3">
        <f t="shared" si="167"/>
        <v>1190531481</v>
      </c>
      <c r="F171" s="23">
        <f t="shared" si="148"/>
        <v>322.02879355024476</v>
      </c>
      <c r="G171" s="90">
        <f t="shared" si="174"/>
        <v>2.605668681484972E-3</v>
      </c>
      <c r="H171" s="54">
        <f t="shared" si="175"/>
        <v>1</v>
      </c>
      <c r="I171" s="8">
        <f t="shared" si="168"/>
        <v>-1216957132</v>
      </c>
      <c r="J171" s="3">
        <f t="shared" si="169"/>
        <v>0</v>
      </c>
      <c r="K171" s="37">
        <f t="shared" si="170"/>
        <v>1190531481</v>
      </c>
      <c r="L171" s="8">
        <f t="shared" si="171"/>
        <v>-125641386</v>
      </c>
      <c r="M171" s="3">
        <f t="shared" si="165"/>
        <v>0</v>
      </c>
      <c r="N171" s="37">
        <f t="shared" si="172"/>
        <v>122912373</v>
      </c>
      <c r="P171" s="70">
        <f t="shared" si="162"/>
        <v>1.6460679406885143E-5</v>
      </c>
      <c r="Q171" s="69">
        <f t="shared" si="163"/>
        <v>20141.199790202136</v>
      </c>
      <c r="R171" s="69">
        <f t="shared" si="164"/>
        <v>0</v>
      </c>
      <c r="S171" s="11">
        <f t="shared" si="173"/>
        <v>0</v>
      </c>
      <c r="T171" s="127"/>
      <c r="U171" s="14"/>
      <c r="V171" s="100"/>
      <c r="W171" s="14"/>
      <c r="X171" s="73"/>
    </row>
    <row r="172" spans="2:24" x14ac:dyDescent="0.25">
      <c r="B172" s="7">
        <v>168</v>
      </c>
      <c r="C172" s="17">
        <v>44059</v>
      </c>
      <c r="D172" s="7">
        <f t="shared" si="166"/>
        <v>7034</v>
      </c>
      <c r="E172" s="2">
        <f t="shared" si="167"/>
        <v>1327594455</v>
      </c>
      <c r="F172" s="24">
        <f t="shared" si="148"/>
        <v>322.02879355024476</v>
      </c>
      <c r="G172" s="91">
        <f t="shared" si="174"/>
        <v>2.605668681484972E-3</v>
      </c>
      <c r="H172" s="55">
        <f t="shared" si="175"/>
        <v>1</v>
      </c>
      <c r="I172" s="7">
        <f t="shared" si="168"/>
        <v>-1357063303</v>
      </c>
      <c r="J172" s="2">
        <f t="shared" si="169"/>
        <v>0</v>
      </c>
      <c r="K172" s="34">
        <f t="shared" si="170"/>
        <v>1327594455</v>
      </c>
      <c r="L172" s="7">
        <f t="shared" si="171"/>
        <v>-140106171</v>
      </c>
      <c r="M172" s="2">
        <f t="shared" si="165"/>
        <v>0</v>
      </c>
      <c r="N172" s="34">
        <f t="shared" si="172"/>
        <v>137062974</v>
      </c>
      <c r="P172" s="39">
        <f t="shared" si="162"/>
        <v>1.6460679406885143E-5</v>
      </c>
      <c r="Q172" s="38">
        <f t="shared" si="163"/>
        <v>22459.918202631314</v>
      </c>
      <c r="R172" s="38">
        <f t="shared" si="164"/>
        <v>0</v>
      </c>
      <c r="S172" s="12">
        <f t="shared" si="173"/>
        <v>0</v>
      </c>
      <c r="T172" s="130"/>
      <c r="U172" s="101"/>
      <c r="V172" s="99"/>
      <c r="W172" s="101"/>
      <c r="X172" s="72"/>
    </row>
    <row r="173" spans="2:24" x14ac:dyDescent="0.25">
      <c r="B173" s="8">
        <v>169</v>
      </c>
      <c r="C173" s="16">
        <v>44060</v>
      </c>
      <c r="D173" s="8">
        <f t="shared" si="166"/>
        <v>7034</v>
      </c>
      <c r="E173" s="3">
        <f t="shared" si="167"/>
        <v>1480437154</v>
      </c>
      <c r="F173" s="23">
        <f t="shared" si="148"/>
        <v>322.02879355024476</v>
      </c>
      <c r="G173" s="90">
        <f t="shared" si="174"/>
        <v>2.605668681484972E-3</v>
      </c>
      <c r="H173" s="54">
        <f t="shared" si="175"/>
        <v>1</v>
      </c>
      <c r="I173" s="8">
        <f t="shared" si="168"/>
        <v>-1513299555</v>
      </c>
      <c r="J173" s="3">
        <f t="shared" si="169"/>
        <v>0</v>
      </c>
      <c r="K173" s="37">
        <f t="shared" si="170"/>
        <v>1480437154</v>
      </c>
      <c r="L173" s="8">
        <f t="shared" si="171"/>
        <v>-156236252</v>
      </c>
      <c r="M173" s="3">
        <f t="shared" si="165"/>
        <v>0</v>
      </c>
      <c r="N173" s="37">
        <f t="shared" si="172"/>
        <v>152842699</v>
      </c>
      <c r="P173" s="70">
        <f t="shared" si="162"/>
        <v>1.6460679406885143E-5</v>
      </c>
      <c r="Q173" s="69">
        <f t="shared" si="163"/>
        <v>25045.58498710152</v>
      </c>
      <c r="R173" s="69">
        <f t="shared" si="164"/>
        <v>0</v>
      </c>
      <c r="S173" s="11">
        <f t="shared" si="173"/>
        <v>0</v>
      </c>
      <c r="T173" s="127"/>
      <c r="U173" s="14"/>
      <c r="V173" s="100"/>
      <c r="W173" s="14"/>
      <c r="X173" s="73"/>
    </row>
    <row r="174" spans="2:24" x14ac:dyDescent="0.25">
      <c r="B174" s="7">
        <v>170</v>
      </c>
      <c r="C174" s="17">
        <v>44061</v>
      </c>
      <c r="D174" s="7">
        <f t="shared" si="166"/>
        <v>7034</v>
      </c>
      <c r="E174" s="2">
        <f t="shared" si="167"/>
        <v>1650876258</v>
      </c>
      <c r="F174" s="24">
        <f t="shared" ref="F174:F204" si="176">D174*(F$44/D$44)</f>
        <v>322.02879355024476</v>
      </c>
      <c r="G174" s="91">
        <f t="shared" si="174"/>
        <v>2.605668681484972E-3</v>
      </c>
      <c r="H174" s="55">
        <f t="shared" si="175"/>
        <v>1</v>
      </c>
      <c r="I174" s="7">
        <f t="shared" si="168"/>
        <v>-1687522904</v>
      </c>
      <c r="J174" s="2">
        <f t="shared" si="169"/>
        <v>0</v>
      </c>
      <c r="K174" s="34">
        <f t="shared" si="170"/>
        <v>1650876258</v>
      </c>
      <c r="L174" s="7">
        <f t="shared" si="171"/>
        <v>-174223349</v>
      </c>
      <c r="M174" s="2">
        <f t="shared" si="165"/>
        <v>0</v>
      </c>
      <c r="N174" s="34">
        <f t="shared" si="172"/>
        <v>170439104</v>
      </c>
      <c r="P174" s="39">
        <f t="shared" si="162"/>
        <v>1.6460679406885143E-5</v>
      </c>
      <c r="Q174" s="38">
        <f t="shared" si="163"/>
        <v>27928.933267889763</v>
      </c>
      <c r="R174" s="38">
        <f t="shared" si="164"/>
        <v>0</v>
      </c>
      <c r="S174" s="12">
        <f t="shared" si="173"/>
        <v>0</v>
      </c>
      <c r="T174" s="130"/>
      <c r="U174" s="101"/>
      <c r="V174" s="99"/>
      <c r="W174" s="101"/>
      <c r="X174" s="72"/>
    </row>
    <row r="175" spans="2:24" x14ac:dyDescent="0.25">
      <c r="B175" s="8">
        <v>171</v>
      </c>
      <c r="C175" s="16">
        <v>44062</v>
      </c>
      <c r="D175" s="8">
        <f t="shared" si="166"/>
        <v>7034</v>
      </c>
      <c r="E175" s="3">
        <f t="shared" si="167"/>
        <v>1840937599</v>
      </c>
      <c r="F175" s="23">
        <f t="shared" si="176"/>
        <v>322.02879355024476</v>
      </c>
      <c r="G175" s="90">
        <f t="shared" si="174"/>
        <v>2.605668681484972E-3</v>
      </c>
      <c r="H175" s="54">
        <f t="shared" si="175"/>
        <v>1</v>
      </c>
      <c r="I175" s="8">
        <f t="shared" si="168"/>
        <v>-1881804160</v>
      </c>
      <c r="J175" s="3">
        <f t="shared" si="169"/>
        <v>0</v>
      </c>
      <c r="K175" s="37">
        <f t="shared" si="170"/>
        <v>1840937599</v>
      </c>
      <c r="L175" s="8">
        <f t="shared" si="171"/>
        <v>-194281256</v>
      </c>
      <c r="M175" s="3">
        <f t="shared" si="165"/>
        <v>0</v>
      </c>
      <c r="N175" s="37">
        <f t="shared" si="172"/>
        <v>190061341</v>
      </c>
      <c r="P175" s="70">
        <f t="shared" si="162"/>
        <v>1.6460679406885143E-5</v>
      </c>
      <c r="Q175" s="69">
        <f t="shared" si="163"/>
        <v>31144.234372548257</v>
      </c>
      <c r="R175" s="69">
        <f t="shared" si="164"/>
        <v>0</v>
      </c>
      <c r="S175" s="11">
        <f t="shared" si="173"/>
        <v>0</v>
      </c>
      <c r="T175" s="127"/>
      <c r="U175" s="14"/>
      <c r="V175" s="100"/>
      <c r="W175" s="14"/>
      <c r="X175" s="73"/>
    </row>
    <row r="176" spans="2:24" x14ac:dyDescent="0.25">
      <c r="B176" s="7">
        <v>172</v>
      </c>
      <c r="C176" s="17">
        <v>44063</v>
      </c>
      <c r="D176" s="7">
        <f t="shared" si="166"/>
        <v>7034</v>
      </c>
      <c r="E176" s="2">
        <f t="shared" si="167"/>
        <v>2052880237</v>
      </c>
      <c r="F176" s="24">
        <f t="shared" si="176"/>
        <v>322.02879355024476</v>
      </c>
      <c r="G176" s="91">
        <f t="shared" si="174"/>
        <v>2.605668681484972E-3</v>
      </c>
      <c r="H176" s="55">
        <f t="shared" si="175"/>
        <v>1</v>
      </c>
      <c r="I176" s="7">
        <f t="shared" si="168"/>
        <v>-2098452541</v>
      </c>
      <c r="J176" s="2">
        <f t="shared" si="169"/>
        <v>0</v>
      </c>
      <c r="K176" s="34">
        <f t="shared" si="170"/>
        <v>2052880237</v>
      </c>
      <c r="L176" s="7">
        <f t="shared" si="171"/>
        <v>-216648381</v>
      </c>
      <c r="M176" s="2">
        <f t="shared" si="165"/>
        <v>0</v>
      </c>
      <c r="N176" s="34">
        <f t="shared" si="172"/>
        <v>211942638</v>
      </c>
      <c r="P176" s="39">
        <f t="shared" si="162"/>
        <v>1.6460679406885143E-5</v>
      </c>
      <c r="Q176" s="38">
        <f t="shared" si="163"/>
        <v>34729.705211586777</v>
      </c>
      <c r="R176" s="38">
        <f t="shared" si="164"/>
        <v>0</v>
      </c>
      <c r="S176" s="12">
        <f t="shared" si="173"/>
        <v>0</v>
      </c>
      <c r="T176" s="130"/>
      <c r="U176" s="101"/>
      <c r="V176" s="99"/>
      <c r="W176" s="101"/>
      <c r="X176" s="72"/>
    </row>
    <row r="177" spans="2:24" x14ac:dyDescent="0.25">
      <c r="B177" s="8">
        <v>173</v>
      </c>
      <c r="C177" s="16">
        <v>44064</v>
      </c>
      <c r="D177" s="8">
        <f t="shared" si="166"/>
        <v>7034</v>
      </c>
      <c r="E177" s="3">
        <f t="shared" si="167"/>
        <v>2289223312</v>
      </c>
      <c r="F177" s="23">
        <f t="shared" si="176"/>
        <v>322.02879355024476</v>
      </c>
      <c r="G177" s="90">
        <f t="shared" si="174"/>
        <v>2.605668681484972E-3</v>
      </c>
      <c r="H177" s="54">
        <f t="shared" si="175"/>
        <v>1</v>
      </c>
      <c r="I177" s="8">
        <f t="shared" si="168"/>
        <v>-2340043120</v>
      </c>
      <c r="J177" s="3">
        <f t="shared" si="169"/>
        <v>0</v>
      </c>
      <c r="K177" s="37">
        <f t="shared" si="170"/>
        <v>2289223312</v>
      </c>
      <c r="L177" s="8">
        <f t="shared" si="171"/>
        <v>-241590579</v>
      </c>
      <c r="M177" s="3">
        <f t="shared" si="165"/>
        <v>0</v>
      </c>
      <c r="N177" s="37">
        <f t="shared" si="172"/>
        <v>236343075</v>
      </c>
      <c r="P177" s="70">
        <f t="shared" ref="P177:P204" si="177">Y$4*((1+W$4-X$4)*(1+W$4+Z$4)-X$4)</f>
        <v>1.6460679406885143E-5</v>
      </c>
      <c r="Q177" s="69">
        <f t="shared" ref="Q177:Q204" si="178">(1+W$4-X$4)*(1+W$4+Z$4)-Y$4*((Z$4*K176)+((I176+J176)*(1+W$4+Z$4)))</f>
        <v>38727.962524582974</v>
      </c>
      <c r="R177" s="69">
        <f t="shared" ref="R177:R204" si="179">-J176*(1+W$4+Z$4)</f>
        <v>0</v>
      </c>
      <c r="S177" s="11">
        <f t="shared" si="173"/>
        <v>0</v>
      </c>
      <c r="T177" s="127"/>
      <c r="U177" s="14"/>
      <c r="V177" s="100"/>
      <c r="W177" s="14"/>
      <c r="X177" s="73"/>
    </row>
    <row r="178" spans="2:24" x14ac:dyDescent="0.25">
      <c r="B178" s="7">
        <v>174</v>
      </c>
      <c r="C178" s="17">
        <v>44065</v>
      </c>
      <c r="D178" s="7">
        <f t="shared" si="166"/>
        <v>7034</v>
      </c>
      <c r="E178" s="2">
        <f t="shared" si="167"/>
        <v>2552775986</v>
      </c>
      <c r="F178" s="24">
        <f t="shared" si="176"/>
        <v>322.02879355024476</v>
      </c>
      <c r="G178" s="91">
        <f t="shared" si="174"/>
        <v>2.605668681484972E-3</v>
      </c>
      <c r="H178" s="55">
        <f t="shared" si="175"/>
        <v>1</v>
      </c>
      <c r="I178" s="7">
        <f t="shared" si="168"/>
        <v>-2609447431</v>
      </c>
      <c r="J178" s="2">
        <f t="shared" si="169"/>
        <v>0</v>
      </c>
      <c r="K178" s="34">
        <f t="shared" si="170"/>
        <v>2552775986</v>
      </c>
      <c r="L178" s="7">
        <f t="shared" si="171"/>
        <v>-269404311</v>
      </c>
      <c r="M178" s="2">
        <f t="shared" si="165"/>
        <v>0</v>
      </c>
      <c r="N178" s="34">
        <f t="shared" si="172"/>
        <v>263552674</v>
      </c>
      <c r="P178" s="39">
        <f t="shared" si="177"/>
        <v>1.6460679406885143E-5</v>
      </c>
      <c r="Q178" s="38">
        <f t="shared" si="178"/>
        <v>43186.529418288977</v>
      </c>
      <c r="R178" s="38">
        <f t="shared" si="179"/>
        <v>0</v>
      </c>
      <c r="S178" s="12">
        <f t="shared" si="173"/>
        <v>0</v>
      </c>
      <c r="T178" s="130"/>
      <c r="U178" s="101"/>
      <c r="V178" s="99"/>
      <c r="W178" s="101"/>
      <c r="X178" s="72"/>
    </row>
    <row r="179" spans="2:24" x14ac:dyDescent="0.25">
      <c r="B179" s="8">
        <v>175</v>
      </c>
      <c r="C179" s="16">
        <v>44066</v>
      </c>
      <c r="D179" s="8">
        <f t="shared" si="166"/>
        <v>7034</v>
      </c>
      <c r="E179" s="3">
        <f t="shared" si="167"/>
        <v>2846670834</v>
      </c>
      <c r="F179" s="23">
        <f t="shared" si="176"/>
        <v>322.02879355024476</v>
      </c>
      <c r="G179" s="90">
        <f t="shared" si="174"/>
        <v>2.605668681484972E-3</v>
      </c>
      <c r="H179" s="54">
        <f t="shared" si="175"/>
        <v>1</v>
      </c>
      <c r="I179" s="8">
        <f t="shared" si="168"/>
        <v>-2909867600</v>
      </c>
      <c r="J179" s="3">
        <f t="shared" si="169"/>
        <v>0</v>
      </c>
      <c r="K179" s="37">
        <f t="shared" si="170"/>
        <v>2846670834</v>
      </c>
      <c r="L179" s="8">
        <f t="shared" si="171"/>
        <v>-300420169</v>
      </c>
      <c r="M179" s="3">
        <f t="shared" si="165"/>
        <v>0</v>
      </c>
      <c r="N179" s="37">
        <f t="shared" si="172"/>
        <v>293894848</v>
      </c>
      <c r="P179" s="70">
        <f t="shared" si="177"/>
        <v>1.6460679406885143E-5</v>
      </c>
      <c r="Q179" s="69">
        <f t="shared" si="178"/>
        <v>48158.400203501049</v>
      </c>
      <c r="R179" s="69">
        <f t="shared" si="179"/>
        <v>0</v>
      </c>
      <c r="S179" s="11">
        <f t="shared" si="173"/>
        <v>0</v>
      </c>
      <c r="T179" s="127"/>
      <c r="U179" s="14"/>
      <c r="V179" s="100"/>
      <c r="W179" s="14"/>
      <c r="X179" s="73"/>
    </row>
    <row r="180" spans="2:24" x14ac:dyDescent="0.25">
      <c r="B180" s="7">
        <v>176</v>
      </c>
      <c r="C180" s="17">
        <v>44067</v>
      </c>
      <c r="D180" s="7">
        <f t="shared" si="166"/>
        <v>7034</v>
      </c>
      <c r="E180" s="2">
        <f t="shared" si="167"/>
        <v>3174401077</v>
      </c>
      <c r="F180" s="24">
        <f t="shared" si="176"/>
        <v>322.02879355024476</v>
      </c>
      <c r="G180" s="91">
        <f t="shared" si="174"/>
        <v>2.605668681484972E-3</v>
      </c>
      <c r="H180" s="55">
        <f t="shared" si="175"/>
        <v>1</v>
      </c>
      <c r="I180" s="7">
        <f t="shared" si="168"/>
        <v>-3244874408</v>
      </c>
      <c r="J180" s="2">
        <f t="shared" si="169"/>
        <v>0</v>
      </c>
      <c r="K180" s="34">
        <f t="shared" si="170"/>
        <v>3174401077</v>
      </c>
      <c r="L180" s="7">
        <f t="shared" si="171"/>
        <v>-335006808</v>
      </c>
      <c r="M180" s="2">
        <f t="shared" si="165"/>
        <v>0</v>
      </c>
      <c r="N180" s="34">
        <f t="shared" si="172"/>
        <v>327730243</v>
      </c>
      <c r="P180" s="39">
        <f t="shared" si="177"/>
        <v>1.6460679406885143E-5</v>
      </c>
      <c r="Q180" s="38">
        <f t="shared" si="178"/>
        <v>53702.670287091409</v>
      </c>
      <c r="R180" s="38">
        <f t="shared" si="179"/>
        <v>0</v>
      </c>
      <c r="S180" s="12">
        <f t="shared" si="173"/>
        <v>0</v>
      </c>
      <c r="T180" s="130"/>
      <c r="U180" s="101"/>
      <c r="V180" s="99"/>
      <c r="W180" s="101"/>
      <c r="X180" s="72"/>
    </row>
    <row r="181" spans="2:24" x14ac:dyDescent="0.25">
      <c r="B181" s="8">
        <v>177</v>
      </c>
      <c r="C181" s="16">
        <v>44068</v>
      </c>
      <c r="D181" s="8">
        <f t="shared" si="166"/>
        <v>7034</v>
      </c>
      <c r="E181" s="3">
        <f t="shared" si="167"/>
        <v>3539862100</v>
      </c>
      <c r="F181" s="23">
        <f t="shared" si="176"/>
        <v>322.02879355024476</v>
      </c>
      <c r="G181" s="90">
        <f t="shared" si="174"/>
        <v>2.605668681484972E-3</v>
      </c>
      <c r="H181" s="54">
        <f t="shared" si="175"/>
        <v>1</v>
      </c>
      <c r="I181" s="8">
        <f t="shared" si="168"/>
        <v>-3618449729</v>
      </c>
      <c r="J181" s="3">
        <f t="shared" si="169"/>
        <v>0</v>
      </c>
      <c r="K181" s="37">
        <f t="shared" si="170"/>
        <v>3539862100</v>
      </c>
      <c r="L181" s="8">
        <f t="shared" si="171"/>
        <v>-373575321</v>
      </c>
      <c r="M181" s="3">
        <f t="shared" si="165"/>
        <v>0</v>
      </c>
      <c r="N181" s="37">
        <f t="shared" si="172"/>
        <v>365461023</v>
      </c>
      <c r="P181" s="70">
        <f t="shared" si="177"/>
        <v>1.6460679406885143E-5</v>
      </c>
      <c r="Q181" s="69">
        <f t="shared" si="178"/>
        <v>59885.238620359341</v>
      </c>
      <c r="R181" s="69">
        <f t="shared" si="179"/>
        <v>0</v>
      </c>
      <c r="S181" s="11">
        <f t="shared" si="173"/>
        <v>0</v>
      </c>
      <c r="T181" s="127"/>
      <c r="U181" s="14"/>
      <c r="V181" s="100"/>
      <c r="W181" s="14"/>
      <c r="X181" s="73"/>
    </row>
    <row r="182" spans="2:24" x14ac:dyDescent="0.25">
      <c r="B182" s="7">
        <v>178</v>
      </c>
      <c r="C182" s="17">
        <v>44069</v>
      </c>
      <c r="D182" s="7">
        <f t="shared" si="166"/>
        <v>7034</v>
      </c>
      <c r="E182" s="2">
        <f t="shared" si="167"/>
        <v>3947397756</v>
      </c>
      <c r="F182" s="24">
        <f t="shared" si="176"/>
        <v>322.02879355024476</v>
      </c>
      <c r="G182" s="91">
        <f t="shared" si="174"/>
        <v>2.605668681484972E-3</v>
      </c>
      <c r="H182" s="55">
        <f t="shared" si="175"/>
        <v>1</v>
      </c>
      <c r="I182" s="7">
        <f t="shared" si="168"/>
        <v>-4035033862</v>
      </c>
      <c r="J182" s="2">
        <f t="shared" si="169"/>
        <v>0</v>
      </c>
      <c r="K182" s="34">
        <f t="shared" si="170"/>
        <v>3947397756</v>
      </c>
      <c r="L182" s="7">
        <f t="shared" si="171"/>
        <v>-416584133</v>
      </c>
      <c r="M182" s="2">
        <f t="shared" si="165"/>
        <v>0</v>
      </c>
      <c r="N182" s="34">
        <f t="shared" si="172"/>
        <v>407535656</v>
      </c>
      <c r="P182" s="39">
        <f t="shared" si="177"/>
        <v>1.6460679406885143E-5</v>
      </c>
      <c r="Q182" s="38">
        <f t="shared" si="178"/>
        <v>66779.590898030889</v>
      </c>
      <c r="R182" s="38">
        <f t="shared" si="179"/>
        <v>0</v>
      </c>
      <c r="S182" s="12">
        <f t="shared" si="173"/>
        <v>0</v>
      </c>
      <c r="T182" s="130"/>
      <c r="U182" s="101"/>
      <c r="V182" s="99"/>
      <c r="W182" s="101"/>
      <c r="X182" s="72"/>
    </row>
    <row r="183" spans="2:24" x14ac:dyDescent="0.25">
      <c r="B183" s="8">
        <v>179</v>
      </c>
      <c r="C183" s="16">
        <v>44070</v>
      </c>
      <c r="D183" s="8">
        <f t="shared" si="166"/>
        <v>7034</v>
      </c>
      <c r="E183" s="3">
        <f t="shared" si="167"/>
        <v>4401851994</v>
      </c>
      <c r="F183" s="23">
        <f t="shared" si="176"/>
        <v>322.02879355024476</v>
      </c>
      <c r="G183" s="90">
        <f t="shared" si="174"/>
        <v>2.605668681484972E-3</v>
      </c>
      <c r="H183" s="54">
        <f t="shared" si="175"/>
        <v>1</v>
      </c>
      <c r="I183" s="8">
        <f t="shared" si="168"/>
        <v>-4499578306</v>
      </c>
      <c r="J183" s="3">
        <f t="shared" si="169"/>
        <v>0</v>
      </c>
      <c r="K183" s="37">
        <f t="shared" si="170"/>
        <v>4401851994</v>
      </c>
      <c r="L183" s="8">
        <f t="shared" si="171"/>
        <v>-464544444</v>
      </c>
      <c r="M183" s="3">
        <f t="shared" si="165"/>
        <v>0</v>
      </c>
      <c r="N183" s="37">
        <f t="shared" si="172"/>
        <v>454454238</v>
      </c>
      <c r="P183" s="70">
        <f t="shared" si="177"/>
        <v>1.6460679406885143E-5</v>
      </c>
      <c r="Q183" s="69">
        <f t="shared" si="178"/>
        <v>74467.67307297753</v>
      </c>
      <c r="R183" s="69">
        <f t="shared" si="179"/>
        <v>0</v>
      </c>
      <c r="S183" s="11">
        <f t="shared" si="173"/>
        <v>0</v>
      </c>
      <c r="T183" s="127"/>
      <c r="U183" s="14"/>
      <c r="V183" s="100"/>
      <c r="W183" s="14"/>
      <c r="X183" s="73"/>
    </row>
    <row r="184" spans="2:24" x14ac:dyDescent="0.25">
      <c r="B184" s="7">
        <v>180</v>
      </c>
      <c r="C184" s="17">
        <v>44071</v>
      </c>
      <c r="D184" s="7">
        <f t="shared" si="166"/>
        <v>7034</v>
      </c>
      <c r="E184" s="2">
        <f t="shared" si="167"/>
        <v>4908626436</v>
      </c>
      <c r="F184" s="24">
        <f t="shared" si="176"/>
        <v>322.02879355024476</v>
      </c>
      <c r="G184" s="91">
        <f t="shared" si="174"/>
        <v>2.605668681484972E-3</v>
      </c>
      <c r="H184" s="55">
        <f t="shared" si="175"/>
        <v>1</v>
      </c>
      <c r="I184" s="7">
        <f t="shared" si="168"/>
        <v>-5017604614</v>
      </c>
      <c r="J184" s="2">
        <f t="shared" si="169"/>
        <v>0</v>
      </c>
      <c r="K184" s="34">
        <f t="shared" si="170"/>
        <v>4908626436</v>
      </c>
      <c r="L184" s="7">
        <f t="shared" si="171"/>
        <v>-518026308</v>
      </c>
      <c r="M184" s="2">
        <f t="shared" si="165"/>
        <v>0</v>
      </c>
      <c r="N184" s="34">
        <f t="shared" si="172"/>
        <v>506774442</v>
      </c>
      <c r="P184" s="39">
        <f t="shared" si="177"/>
        <v>1.6460679406885143E-5</v>
      </c>
      <c r="Q184" s="38">
        <f t="shared" si="178"/>
        <v>83040.865320278943</v>
      </c>
      <c r="R184" s="38">
        <f t="shared" si="179"/>
        <v>0</v>
      </c>
      <c r="S184" s="12">
        <f t="shared" si="173"/>
        <v>0</v>
      </c>
      <c r="T184" s="130"/>
      <c r="U184" s="101"/>
      <c r="V184" s="99"/>
      <c r="W184" s="101"/>
      <c r="X184" s="72"/>
    </row>
    <row r="185" spans="2:24" x14ac:dyDescent="0.25">
      <c r="B185" s="8">
        <v>181</v>
      </c>
      <c r="C185" s="16">
        <v>44072</v>
      </c>
      <c r="D185" s="8">
        <f t="shared" si="166"/>
        <v>7034</v>
      </c>
      <c r="E185" s="3">
        <f t="shared" si="167"/>
        <v>5473744578</v>
      </c>
      <c r="F185" s="23">
        <f t="shared" si="176"/>
        <v>322.02879355024476</v>
      </c>
      <c r="G185" s="90">
        <f t="shared" si="174"/>
        <v>2.605668681484972E-3</v>
      </c>
      <c r="H185" s="54">
        <f t="shared" si="175"/>
        <v>1</v>
      </c>
      <c r="I185" s="8">
        <f t="shared" si="168"/>
        <v>-5595270023</v>
      </c>
      <c r="J185" s="3">
        <f t="shared" si="169"/>
        <v>0</v>
      </c>
      <c r="K185" s="37">
        <f t="shared" si="170"/>
        <v>5473744578</v>
      </c>
      <c r="L185" s="8">
        <f t="shared" si="171"/>
        <v>-577665409</v>
      </c>
      <c r="M185" s="3">
        <f t="shared" ref="M185:M198" si="180">J185-J184</f>
        <v>0</v>
      </c>
      <c r="N185" s="37">
        <f t="shared" si="172"/>
        <v>565118142</v>
      </c>
      <c r="P185" s="70">
        <f t="shared" si="177"/>
        <v>1.6460679406885143E-5</v>
      </c>
      <c r="Q185" s="69">
        <f t="shared" si="178"/>
        <v>92601.068193524625</v>
      </c>
      <c r="R185" s="69">
        <f t="shared" si="179"/>
        <v>0</v>
      </c>
      <c r="S185" s="11">
        <f t="shared" si="173"/>
        <v>0</v>
      </c>
      <c r="T185" s="127"/>
      <c r="U185" s="14"/>
      <c r="V185" s="100"/>
      <c r="W185" s="14"/>
      <c r="X185" s="73"/>
    </row>
    <row r="186" spans="2:24" x14ac:dyDescent="0.25">
      <c r="B186" s="7">
        <v>182</v>
      </c>
      <c r="C186" s="17">
        <v>44073</v>
      </c>
      <c r="D186" s="7">
        <f t="shared" si="166"/>
        <v>7034</v>
      </c>
      <c r="E186" s="2">
        <f t="shared" si="167"/>
        <v>6103923388</v>
      </c>
      <c r="F186" s="24">
        <f t="shared" si="176"/>
        <v>322.02879355024476</v>
      </c>
      <c r="G186" s="91">
        <f t="shared" si="174"/>
        <v>2.605668681484972E-3</v>
      </c>
      <c r="H186" s="55">
        <f t="shared" si="175"/>
        <v>1</v>
      </c>
      <c r="I186" s="7">
        <f t="shared" si="168"/>
        <v>-6239440636</v>
      </c>
      <c r="J186" s="2">
        <f t="shared" si="169"/>
        <v>0</v>
      </c>
      <c r="K186" s="34">
        <f t="shared" si="170"/>
        <v>6103923388</v>
      </c>
      <c r="L186" s="7">
        <f t="shared" si="171"/>
        <v>-644170613</v>
      </c>
      <c r="M186" s="2">
        <f t="shared" si="180"/>
        <v>0</v>
      </c>
      <c r="N186" s="34">
        <f t="shared" si="172"/>
        <v>630178810</v>
      </c>
      <c r="P186" s="39">
        <f t="shared" si="177"/>
        <v>1.6460679406885143E-5</v>
      </c>
      <c r="Q186" s="38">
        <f t="shared" si="178"/>
        <v>103261.91382316385</v>
      </c>
      <c r="R186" s="38">
        <f t="shared" si="179"/>
        <v>0</v>
      </c>
      <c r="S186" s="12">
        <f t="shared" si="173"/>
        <v>0</v>
      </c>
      <c r="T186" s="130"/>
      <c r="U186" s="101"/>
      <c r="V186" s="99"/>
      <c r="W186" s="101"/>
      <c r="X186" s="72"/>
    </row>
    <row r="187" spans="2:24" x14ac:dyDescent="0.25">
      <c r="B187" s="8">
        <v>183</v>
      </c>
      <c r="C187" s="16">
        <v>44074</v>
      </c>
      <c r="D187" s="8">
        <f t="shared" ref="D187:D198" si="181">D186+IF(M187&gt;0,M187,0)</f>
        <v>7034</v>
      </c>
      <c r="E187" s="3">
        <f t="shared" ref="E187:E198" si="182">E186+IF(N187&gt;0,N187,0)</f>
        <v>6806653142</v>
      </c>
      <c r="F187" s="23">
        <f t="shared" si="176"/>
        <v>322.02879355024476</v>
      </c>
      <c r="G187" s="90">
        <f t="shared" si="174"/>
        <v>2.605668681484972E-3</v>
      </c>
      <c r="H187" s="54">
        <f t="shared" si="175"/>
        <v>1</v>
      </c>
      <c r="I187" s="8">
        <f t="shared" ref="I187:I204" si="183">INT((Z$4*K187+I186)/(1+Y$4*J187))</f>
        <v>-6957773034</v>
      </c>
      <c r="J187" s="3">
        <f t="shared" ref="J187:J198" si="184">S187</f>
        <v>0</v>
      </c>
      <c r="K187" s="37">
        <f t="shared" ref="K187:K204" si="185">INT((X$4*J187+K186)/(1+W$4+Z$4))</f>
        <v>6806653142</v>
      </c>
      <c r="L187" s="8">
        <f t="shared" ref="L187:L198" si="186">I187-I186</f>
        <v>-718332398</v>
      </c>
      <c r="M187" s="3">
        <f t="shared" si="180"/>
        <v>0</v>
      </c>
      <c r="N187" s="37">
        <f t="shared" ref="N187:N198" si="187">K187-K186</f>
        <v>702729754</v>
      </c>
      <c r="P187" s="70">
        <f t="shared" si="177"/>
        <v>1.6460679406885143E-5</v>
      </c>
      <c r="Q187" s="69">
        <f t="shared" si="178"/>
        <v>115150.11650501032</v>
      </c>
      <c r="R187" s="69">
        <f t="shared" si="179"/>
        <v>0</v>
      </c>
      <c r="S187" s="11">
        <f t="shared" si="173"/>
        <v>0</v>
      </c>
      <c r="T187" s="127"/>
      <c r="U187" s="14"/>
      <c r="V187" s="100"/>
      <c r="W187" s="14"/>
      <c r="X187" s="73"/>
    </row>
    <row r="188" spans="2:24" x14ac:dyDescent="0.25">
      <c r="B188" s="7">
        <v>184</v>
      </c>
      <c r="C188" s="17">
        <v>44075</v>
      </c>
      <c r="D188" s="7">
        <f t="shared" si="181"/>
        <v>7034</v>
      </c>
      <c r="E188" s="2">
        <f t="shared" si="182"/>
        <v>7590286452</v>
      </c>
      <c r="F188" s="24">
        <f t="shared" si="176"/>
        <v>322.02879355024476</v>
      </c>
      <c r="G188" s="91">
        <f t="shared" si="174"/>
        <v>2.605668681484972E-3</v>
      </c>
      <c r="H188" s="55">
        <f t="shared" si="175"/>
        <v>1</v>
      </c>
      <c r="I188" s="7">
        <f t="shared" si="183"/>
        <v>-7758805282</v>
      </c>
      <c r="J188" s="2">
        <f t="shared" si="184"/>
        <v>0</v>
      </c>
      <c r="K188" s="34">
        <f t="shared" si="185"/>
        <v>7590286452</v>
      </c>
      <c r="L188" s="7">
        <f t="shared" si="186"/>
        <v>-801032248</v>
      </c>
      <c r="M188" s="2">
        <f t="shared" si="180"/>
        <v>0</v>
      </c>
      <c r="N188" s="34">
        <f t="shared" si="187"/>
        <v>783633310</v>
      </c>
      <c r="P188" s="39">
        <f t="shared" si="177"/>
        <v>1.6460679406885143E-5</v>
      </c>
      <c r="Q188" s="38">
        <f t="shared" si="178"/>
        <v>128406.97884751765</v>
      </c>
      <c r="R188" s="38">
        <f t="shared" si="179"/>
        <v>0</v>
      </c>
      <c r="S188" s="12">
        <f t="shared" si="173"/>
        <v>0</v>
      </c>
      <c r="T188" s="130"/>
      <c r="U188" s="101"/>
      <c r="V188" s="99"/>
      <c r="W188" s="101"/>
      <c r="X188" s="72"/>
    </row>
    <row r="189" spans="2:24" x14ac:dyDescent="0.25">
      <c r="B189" s="8">
        <v>185</v>
      </c>
      <c r="C189" s="16">
        <v>44076</v>
      </c>
      <c r="D189" s="8">
        <f t="shared" si="181"/>
        <v>7034</v>
      </c>
      <c r="E189" s="3">
        <f t="shared" si="182"/>
        <v>8464137546</v>
      </c>
      <c r="F189" s="23">
        <f t="shared" si="176"/>
        <v>322.02879355024476</v>
      </c>
      <c r="G189" s="90">
        <f t="shared" si="174"/>
        <v>2.605668681484972E-3</v>
      </c>
      <c r="H189" s="54">
        <f t="shared" si="175"/>
        <v>1</v>
      </c>
      <c r="I189" s="8">
        <f t="shared" si="183"/>
        <v>-8652058411</v>
      </c>
      <c r="J189" s="3">
        <f t="shared" si="184"/>
        <v>0</v>
      </c>
      <c r="K189" s="37">
        <f t="shared" si="185"/>
        <v>8464137546</v>
      </c>
      <c r="L189" s="8">
        <f t="shared" si="186"/>
        <v>-893253129</v>
      </c>
      <c r="M189" s="3">
        <f t="shared" si="180"/>
        <v>0</v>
      </c>
      <c r="N189" s="37">
        <f t="shared" si="187"/>
        <v>873851094</v>
      </c>
      <c r="P189" s="70">
        <f t="shared" si="177"/>
        <v>1.6460679406885143E-5</v>
      </c>
      <c r="Q189" s="69">
        <f t="shared" si="178"/>
        <v>143190.07128980156</v>
      </c>
      <c r="R189" s="69">
        <f t="shared" si="179"/>
        <v>0</v>
      </c>
      <c r="S189" s="11">
        <f t="shared" si="173"/>
        <v>0</v>
      </c>
      <c r="T189" s="127"/>
      <c r="U189" s="14"/>
      <c r="V189" s="100"/>
      <c r="W189" s="14"/>
      <c r="X189" s="73"/>
    </row>
    <row r="190" spans="2:24" x14ac:dyDescent="0.25">
      <c r="B190" s="7">
        <v>186</v>
      </c>
      <c r="C190" s="17">
        <v>44077</v>
      </c>
      <c r="D190" s="7">
        <f t="shared" si="181"/>
        <v>7034</v>
      </c>
      <c r="E190" s="2">
        <f t="shared" si="182"/>
        <v>9438592977</v>
      </c>
      <c r="F190" s="24">
        <f t="shared" si="176"/>
        <v>322.02879355024476</v>
      </c>
      <c r="G190" s="91">
        <f t="shared" si="174"/>
        <v>2.605668681484972E-3</v>
      </c>
      <c r="H190" s="55">
        <f t="shared" si="175"/>
        <v>1</v>
      </c>
      <c r="I190" s="7">
        <f t="shared" si="183"/>
        <v>-9648149586</v>
      </c>
      <c r="J190" s="2">
        <f t="shared" si="184"/>
        <v>0</v>
      </c>
      <c r="K190" s="34">
        <f t="shared" si="185"/>
        <v>9438592977</v>
      </c>
      <c r="L190" s="7">
        <f t="shared" si="186"/>
        <v>-996091175</v>
      </c>
      <c r="M190" s="2">
        <f t="shared" si="180"/>
        <v>0</v>
      </c>
      <c r="N190" s="34">
        <f t="shared" si="187"/>
        <v>974455431</v>
      </c>
      <c r="P190" s="39">
        <f t="shared" si="177"/>
        <v>1.6460679406885143E-5</v>
      </c>
      <c r="Q190" s="38">
        <f t="shared" si="178"/>
        <v>159675.1049617008</v>
      </c>
      <c r="R190" s="38">
        <f t="shared" si="179"/>
        <v>0</v>
      </c>
      <c r="S190" s="12">
        <f t="shared" si="173"/>
        <v>0</v>
      </c>
      <c r="T190" s="130"/>
      <c r="U190" s="101"/>
      <c r="V190" s="99"/>
      <c r="W190" s="101"/>
      <c r="X190" s="72"/>
    </row>
    <row r="191" spans="2:24" x14ac:dyDescent="0.25">
      <c r="B191" s="8">
        <v>187</v>
      </c>
      <c r="C191" s="16">
        <v>44078</v>
      </c>
      <c r="D191" s="8">
        <f t="shared" si="181"/>
        <v>7034</v>
      </c>
      <c r="E191" s="3">
        <f t="shared" si="182"/>
        <v>10525235076</v>
      </c>
      <c r="F191" s="23">
        <f t="shared" si="176"/>
        <v>322.02879355024476</v>
      </c>
      <c r="G191" s="90">
        <f t="shared" si="174"/>
        <v>2.605668681484972E-3</v>
      </c>
      <c r="H191" s="54">
        <f t="shared" ref="H191:H198" si="188">D191/D190</f>
        <v>1</v>
      </c>
      <c r="I191" s="8">
        <f t="shared" si="183"/>
        <v>-10758918299</v>
      </c>
      <c r="J191" s="3">
        <f t="shared" si="184"/>
        <v>0</v>
      </c>
      <c r="K191" s="37">
        <f t="shared" si="185"/>
        <v>10525235076</v>
      </c>
      <c r="L191" s="8">
        <f t="shared" si="186"/>
        <v>-1110768713</v>
      </c>
      <c r="M191" s="3">
        <f t="shared" si="180"/>
        <v>0</v>
      </c>
      <c r="N191" s="37">
        <f t="shared" si="187"/>
        <v>1086642099</v>
      </c>
      <c r="P191" s="70">
        <f t="shared" si="177"/>
        <v>1.6460679406885143E-5</v>
      </c>
      <c r="Q191" s="69">
        <f t="shared" si="178"/>
        <v>178058.02020340608</v>
      </c>
      <c r="R191" s="69">
        <f t="shared" si="179"/>
        <v>0</v>
      </c>
      <c r="S191" s="11">
        <f t="shared" si="173"/>
        <v>0</v>
      </c>
      <c r="T191" s="127"/>
      <c r="U191" s="14"/>
      <c r="V191" s="100"/>
      <c r="W191" s="14"/>
      <c r="X191" s="73"/>
    </row>
    <row r="192" spans="2:24" x14ac:dyDescent="0.25">
      <c r="B192" s="7">
        <v>188</v>
      </c>
      <c r="C192" s="17">
        <v>44079</v>
      </c>
      <c r="D192" s="7">
        <f t="shared" si="181"/>
        <v>7034</v>
      </c>
      <c r="E192" s="2">
        <f t="shared" si="182"/>
        <v>11736979619</v>
      </c>
      <c r="F192" s="24">
        <f t="shared" si="176"/>
        <v>322.02879355024476</v>
      </c>
      <c r="G192" s="91">
        <f t="shared" si="174"/>
        <v>2.605668681484972E-3</v>
      </c>
      <c r="H192" s="55">
        <f t="shared" si="188"/>
        <v>1</v>
      </c>
      <c r="I192" s="7">
        <f t="shared" si="183"/>
        <v>-11997567094</v>
      </c>
      <c r="J192" s="2">
        <f t="shared" si="184"/>
        <v>0</v>
      </c>
      <c r="K192" s="34">
        <f t="shared" si="185"/>
        <v>11736979619</v>
      </c>
      <c r="L192" s="7">
        <f t="shared" si="186"/>
        <v>-1238648795</v>
      </c>
      <c r="M192" s="2">
        <f t="shared" si="180"/>
        <v>0</v>
      </c>
      <c r="N192" s="34">
        <f t="shared" si="187"/>
        <v>1211744543</v>
      </c>
      <c r="P192" s="39">
        <f t="shared" si="177"/>
        <v>1.6460679406885143E-5</v>
      </c>
      <c r="Q192" s="38">
        <f t="shared" si="178"/>
        <v>198557.31546587471</v>
      </c>
      <c r="R192" s="38">
        <f t="shared" si="179"/>
        <v>0</v>
      </c>
      <c r="S192" s="12">
        <f t="shared" si="173"/>
        <v>0</v>
      </c>
      <c r="T192" s="130"/>
      <c r="U192" s="101"/>
      <c r="V192" s="99"/>
      <c r="W192" s="101"/>
      <c r="X192" s="72"/>
    </row>
    <row r="193" spans="2:24" x14ac:dyDescent="0.25">
      <c r="B193" s="8">
        <v>189</v>
      </c>
      <c r="C193" s="16">
        <v>44080</v>
      </c>
      <c r="D193" s="8">
        <f t="shared" si="181"/>
        <v>7034</v>
      </c>
      <c r="E193" s="3">
        <f t="shared" si="182"/>
        <v>13088229344</v>
      </c>
      <c r="F193" s="23">
        <f t="shared" si="176"/>
        <v>322.02879355024476</v>
      </c>
      <c r="G193" s="90">
        <f t="shared" si="174"/>
        <v>2.605668681484972E-3</v>
      </c>
      <c r="H193" s="54">
        <f t="shared" si="188"/>
        <v>1</v>
      </c>
      <c r="I193" s="8">
        <f t="shared" si="183"/>
        <v>-13378818492</v>
      </c>
      <c r="J193" s="3">
        <f t="shared" si="184"/>
        <v>0</v>
      </c>
      <c r="K193" s="37">
        <f t="shared" si="185"/>
        <v>13088229344</v>
      </c>
      <c r="L193" s="8">
        <f t="shared" si="186"/>
        <v>-1381251398</v>
      </c>
      <c r="M193" s="3">
        <f t="shared" si="180"/>
        <v>0</v>
      </c>
      <c r="N193" s="37">
        <f t="shared" si="187"/>
        <v>1351249725</v>
      </c>
      <c r="P193" s="70">
        <f t="shared" si="177"/>
        <v>1.6460679406885143E-5</v>
      </c>
      <c r="Q193" s="69">
        <f t="shared" si="178"/>
        <v>221416.64439548508</v>
      </c>
      <c r="R193" s="69">
        <f t="shared" si="179"/>
        <v>0</v>
      </c>
      <c r="S193" s="11">
        <f t="shared" si="173"/>
        <v>0</v>
      </c>
      <c r="T193" s="127"/>
      <c r="U193" s="14"/>
      <c r="V193" s="100"/>
      <c r="W193" s="14"/>
      <c r="X193" s="73"/>
    </row>
    <row r="194" spans="2:24" x14ac:dyDescent="0.25">
      <c r="B194" s="7">
        <v>190</v>
      </c>
      <c r="C194" s="17">
        <v>44081</v>
      </c>
      <c r="D194" s="7">
        <f t="shared" si="181"/>
        <v>7034</v>
      </c>
      <c r="E194" s="2">
        <f t="shared" si="182"/>
        <v>14595045141</v>
      </c>
      <c r="F194" s="24">
        <f t="shared" si="176"/>
        <v>322.02879355024476</v>
      </c>
      <c r="G194" s="91">
        <f t="shared" si="174"/>
        <v>2.605668681484972E-3</v>
      </c>
      <c r="H194" s="55">
        <f t="shared" si="188"/>
        <v>1</v>
      </c>
      <c r="I194" s="7">
        <f t="shared" si="183"/>
        <v>-14919089981</v>
      </c>
      <c r="J194" s="2">
        <f t="shared" si="184"/>
        <v>0</v>
      </c>
      <c r="K194" s="34">
        <f t="shared" si="185"/>
        <v>14595045141</v>
      </c>
      <c r="L194" s="7">
        <f t="shared" si="186"/>
        <v>-1540271489</v>
      </c>
      <c r="M194" s="2">
        <f t="shared" si="180"/>
        <v>0</v>
      </c>
      <c r="N194" s="34">
        <f t="shared" si="187"/>
        <v>1506815797</v>
      </c>
      <c r="P194" s="39">
        <f t="shared" si="177"/>
        <v>1.6460679406885143E-5</v>
      </c>
      <c r="Q194" s="38">
        <f t="shared" si="178"/>
        <v>246907.71189419742</v>
      </c>
      <c r="R194" s="38">
        <f t="shared" si="179"/>
        <v>0</v>
      </c>
      <c r="S194" s="12">
        <f t="shared" si="173"/>
        <v>0</v>
      </c>
      <c r="T194" s="130"/>
      <c r="U194" s="101"/>
      <c r="V194" s="99"/>
      <c r="W194" s="101"/>
      <c r="X194" s="72"/>
    </row>
    <row r="195" spans="2:24" x14ac:dyDescent="0.25">
      <c r="B195" s="8">
        <v>191</v>
      </c>
      <c r="C195" s="16">
        <v>44082</v>
      </c>
      <c r="D195" s="8">
        <f t="shared" si="181"/>
        <v>7034</v>
      </c>
      <c r="E195" s="3">
        <f t="shared" si="182"/>
        <v>16275336952</v>
      </c>
      <c r="F195" s="23">
        <f t="shared" si="176"/>
        <v>322.02879355024476</v>
      </c>
      <c r="G195" s="90">
        <f t="shared" si="174"/>
        <v>2.605668681484972E-3</v>
      </c>
      <c r="H195" s="54">
        <f t="shared" si="188"/>
        <v>1</v>
      </c>
      <c r="I195" s="8">
        <f t="shared" si="183"/>
        <v>-16636689155</v>
      </c>
      <c r="J195" s="3">
        <f t="shared" si="184"/>
        <v>0</v>
      </c>
      <c r="K195" s="37">
        <f t="shared" si="185"/>
        <v>16275336952</v>
      </c>
      <c r="L195" s="8">
        <f t="shared" si="186"/>
        <v>-1717599174</v>
      </c>
      <c r="M195" s="3">
        <f t="shared" si="180"/>
        <v>0</v>
      </c>
      <c r="N195" s="37">
        <f t="shared" si="187"/>
        <v>1680291811</v>
      </c>
      <c r="P195" s="70">
        <f t="shared" si="177"/>
        <v>1.6460679406885143E-5</v>
      </c>
      <c r="Q195" s="69">
        <f t="shared" si="178"/>
        <v>275333.50357099046</v>
      </c>
      <c r="R195" s="69">
        <f t="shared" si="179"/>
        <v>0</v>
      </c>
      <c r="S195" s="11">
        <f t="shared" si="173"/>
        <v>0</v>
      </c>
      <c r="T195" s="127"/>
      <c r="U195" s="14"/>
      <c r="V195" s="100"/>
      <c r="W195" s="14"/>
      <c r="X195" s="73"/>
    </row>
    <row r="196" spans="2:24" x14ac:dyDescent="0.25">
      <c r="B196" s="7">
        <v>192</v>
      </c>
      <c r="C196" s="17">
        <v>44083</v>
      </c>
      <c r="D196" s="7">
        <f t="shared" si="181"/>
        <v>7034</v>
      </c>
      <c r="E196" s="2">
        <f t="shared" si="182"/>
        <v>18149076645</v>
      </c>
      <c r="F196" s="24">
        <f t="shared" si="176"/>
        <v>322.02879355024476</v>
      </c>
      <c r="G196" s="91">
        <f t="shared" si="174"/>
        <v>2.605668681484972E-3</v>
      </c>
      <c r="H196" s="55">
        <f t="shared" si="188"/>
        <v>1</v>
      </c>
      <c r="I196" s="7">
        <f t="shared" si="183"/>
        <v>-18552031317</v>
      </c>
      <c r="J196" s="2">
        <f t="shared" si="184"/>
        <v>0</v>
      </c>
      <c r="K196" s="34">
        <f t="shared" si="185"/>
        <v>18149076645</v>
      </c>
      <c r="L196" s="7">
        <f t="shared" si="186"/>
        <v>-1915342162</v>
      </c>
      <c r="M196" s="2">
        <f t="shared" si="180"/>
        <v>0</v>
      </c>
      <c r="N196" s="34">
        <f t="shared" si="187"/>
        <v>1873739693</v>
      </c>
      <c r="P196" s="39">
        <f t="shared" si="177"/>
        <v>1.6460679406885143E-5</v>
      </c>
      <c r="Q196" s="38">
        <f t="shared" si="178"/>
        <v>307031.88704152644</v>
      </c>
      <c r="R196" s="38">
        <f t="shared" si="179"/>
        <v>0</v>
      </c>
      <c r="S196" s="12">
        <f t="shared" si="173"/>
        <v>0</v>
      </c>
      <c r="T196" s="130"/>
      <c r="U196" s="101"/>
      <c r="V196" s="99"/>
      <c r="W196" s="101"/>
      <c r="X196" s="72"/>
    </row>
    <row r="197" spans="2:24" x14ac:dyDescent="0.25">
      <c r="B197" s="8">
        <v>193</v>
      </c>
      <c r="C197" s="16">
        <v>44084</v>
      </c>
      <c r="D197" s="8">
        <f t="shared" si="181"/>
        <v>7034</v>
      </c>
      <c r="E197" s="3">
        <f t="shared" si="182"/>
        <v>20238535401</v>
      </c>
      <c r="F197" s="23">
        <f t="shared" si="176"/>
        <v>322.02879355024476</v>
      </c>
      <c r="G197" s="90">
        <f t="shared" si="174"/>
        <v>2.605668681484972E-3</v>
      </c>
      <c r="H197" s="54">
        <f t="shared" si="188"/>
        <v>1</v>
      </c>
      <c r="I197" s="8">
        <f t="shared" si="183"/>
        <v>-20687882132</v>
      </c>
      <c r="J197" s="3">
        <f t="shared" si="184"/>
        <v>0</v>
      </c>
      <c r="K197" s="37">
        <f t="shared" si="185"/>
        <v>20238535401</v>
      </c>
      <c r="L197" s="8">
        <f t="shared" si="186"/>
        <v>-2135850815</v>
      </c>
      <c r="M197" s="3">
        <f t="shared" si="180"/>
        <v>0</v>
      </c>
      <c r="N197" s="37">
        <f t="shared" si="187"/>
        <v>2089458756</v>
      </c>
      <c r="P197" s="70">
        <f t="shared" si="177"/>
        <v>1.6460679406885143E-5</v>
      </c>
      <c r="Q197" s="69">
        <f t="shared" si="178"/>
        <v>342379.62779809622</v>
      </c>
      <c r="R197" s="69">
        <f t="shared" si="179"/>
        <v>0</v>
      </c>
      <c r="S197" s="11">
        <f t="shared" si="173"/>
        <v>0</v>
      </c>
      <c r="T197" s="127"/>
      <c r="U197" s="14"/>
      <c r="V197" s="100"/>
      <c r="W197" s="14"/>
      <c r="X197" s="73"/>
    </row>
    <row r="198" spans="2:24" x14ac:dyDescent="0.25">
      <c r="B198" s="30">
        <v>194</v>
      </c>
      <c r="C198" s="31">
        <v>44085</v>
      </c>
      <c r="D198" s="30">
        <f t="shared" si="181"/>
        <v>7034</v>
      </c>
      <c r="E198" s="46">
        <f t="shared" si="182"/>
        <v>22568548427</v>
      </c>
      <c r="F198" s="93">
        <f t="shared" si="176"/>
        <v>322.02879355024476</v>
      </c>
      <c r="G198" s="92">
        <f t="shared" si="174"/>
        <v>2.605668681484972E-3</v>
      </c>
      <c r="H198" s="56">
        <f t="shared" si="188"/>
        <v>1</v>
      </c>
      <c r="I198" s="30">
        <f t="shared" si="183"/>
        <v>-23069628222</v>
      </c>
      <c r="J198" s="46">
        <f t="shared" si="184"/>
        <v>0</v>
      </c>
      <c r="K198" s="87">
        <f t="shared" si="185"/>
        <v>22568548427</v>
      </c>
      <c r="L198" s="30">
        <f t="shared" si="186"/>
        <v>-2381746090</v>
      </c>
      <c r="M198" s="46">
        <f t="shared" si="180"/>
        <v>0</v>
      </c>
      <c r="N198" s="87">
        <f t="shared" si="187"/>
        <v>2330013026</v>
      </c>
      <c r="P198" s="39">
        <f t="shared" si="177"/>
        <v>1.6460679406885143E-5</v>
      </c>
      <c r="Q198" s="38">
        <f t="shared" si="178"/>
        <v>381796.86739247001</v>
      </c>
      <c r="R198" s="38">
        <f t="shared" si="179"/>
        <v>0</v>
      </c>
      <c r="S198" s="12">
        <f t="shared" si="173"/>
        <v>0</v>
      </c>
      <c r="T198" s="130"/>
      <c r="U198" s="101"/>
      <c r="V198" s="99"/>
      <c r="W198" s="101"/>
      <c r="X198" s="72"/>
    </row>
    <row r="199" spans="2:24" x14ac:dyDescent="0.25">
      <c r="B199" s="8">
        <v>195</v>
      </c>
      <c r="C199" s="94">
        <v>44086</v>
      </c>
      <c r="D199" s="8">
        <f t="shared" ref="D199:D202" si="189">D198+IF(M199&gt;0,M199,0)</f>
        <v>7034</v>
      </c>
      <c r="E199" s="3">
        <f t="shared" ref="E199:E202" si="190">E198+IF(N199&gt;0,N199,0)</f>
        <v>25166810148</v>
      </c>
      <c r="F199" s="23">
        <f t="shared" si="176"/>
        <v>322.02879355024476</v>
      </c>
      <c r="G199" s="90">
        <f t="shared" ref="G199:G202" si="191">D199/U$3</f>
        <v>2.605668681484972E-3</v>
      </c>
      <c r="H199" s="54">
        <f t="shared" ref="H199:H203" si="192">D199/D198</f>
        <v>1</v>
      </c>
      <c r="I199" s="8">
        <f t="shared" si="183"/>
        <v>-25725578907</v>
      </c>
      <c r="J199" s="3">
        <f t="shared" ref="J199:J202" si="193">S199</f>
        <v>0</v>
      </c>
      <c r="K199" s="37">
        <f t="shared" si="185"/>
        <v>25166810148</v>
      </c>
      <c r="L199" s="8">
        <f t="shared" ref="L199:L202" si="194">I199-I198</f>
        <v>-2655950685</v>
      </c>
      <c r="M199" s="3">
        <f t="shared" ref="M199:M202" si="195">J199-J198</f>
        <v>0</v>
      </c>
      <c r="N199" s="37">
        <f t="shared" ref="N199:N202" si="196">K199-K198</f>
        <v>2598261721</v>
      </c>
      <c r="P199" s="70">
        <f t="shared" si="177"/>
        <v>1.6460679406885143E-5</v>
      </c>
      <c r="Q199" s="69">
        <f t="shared" si="178"/>
        <v>425752.11727214523</v>
      </c>
      <c r="R199" s="69">
        <f t="shared" si="179"/>
        <v>0</v>
      </c>
      <c r="S199" s="11">
        <f t="shared" ref="S199:S203" si="197">INT(((-Q199+SQRT((Q199^2)-(4*P199*R199)))/(2*P199)))</f>
        <v>0</v>
      </c>
      <c r="T199" s="127"/>
      <c r="U199" s="14"/>
      <c r="V199" s="100"/>
      <c r="W199" s="14"/>
      <c r="X199" s="73"/>
    </row>
    <row r="200" spans="2:24" x14ac:dyDescent="0.25">
      <c r="B200" s="7">
        <v>196</v>
      </c>
      <c r="C200" s="31">
        <v>44087</v>
      </c>
      <c r="D200" s="7">
        <f t="shared" si="189"/>
        <v>7034</v>
      </c>
      <c r="E200" s="2">
        <f t="shared" si="190"/>
        <v>28064203379</v>
      </c>
      <c r="F200" s="24">
        <f t="shared" si="176"/>
        <v>322.02879355024476</v>
      </c>
      <c r="G200" s="91">
        <f t="shared" si="191"/>
        <v>2.605668681484972E-3</v>
      </c>
      <c r="H200" s="55">
        <f t="shared" si="192"/>
        <v>1</v>
      </c>
      <c r="I200" s="7">
        <f t="shared" si="183"/>
        <v>-28687302691</v>
      </c>
      <c r="J200" s="2">
        <f t="shared" si="193"/>
        <v>0</v>
      </c>
      <c r="K200" s="34">
        <f t="shared" si="185"/>
        <v>28064203379</v>
      </c>
      <c r="L200" s="7">
        <f t="shared" si="194"/>
        <v>-2961723784</v>
      </c>
      <c r="M200" s="2">
        <f t="shared" si="195"/>
        <v>0</v>
      </c>
      <c r="N200" s="34">
        <f t="shared" si="196"/>
        <v>2897393231</v>
      </c>
      <c r="P200" s="39">
        <f t="shared" si="177"/>
        <v>1.6460679406885143E-5</v>
      </c>
      <c r="Q200" s="38">
        <f t="shared" si="178"/>
        <v>474767.82743619435</v>
      </c>
      <c r="R200" s="38">
        <f t="shared" si="179"/>
        <v>0</v>
      </c>
      <c r="S200" s="12">
        <f t="shared" si="197"/>
        <v>0</v>
      </c>
      <c r="T200" s="130"/>
      <c r="U200" s="101"/>
      <c r="V200" s="99"/>
      <c r="W200" s="101"/>
      <c r="X200" s="72"/>
    </row>
    <row r="201" spans="2:24" x14ac:dyDescent="0.25">
      <c r="B201" s="8">
        <v>197</v>
      </c>
      <c r="C201" s="94">
        <v>44088</v>
      </c>
      <c r="D201" s="8">
        <f t="shared" si="189"/>
        <v>7034</v>
      </c>
      <c r="E201" s="3">
        <f t="shared" si="190"/>
        <v>31295166399</v>
      </c>
      <c r="F201" s="23">
        <f t="shared" si="176"/>
        <v>322.02879355024476</v>
      </c>
      <c r="G201" s="90">
        <f t="shared" si="191"/>
        <v>2.605668681484972E-3</v>
      </c>
      <c r="H201" s="54">
        <f t="shared" si="192"/>
        <v>1</v>
      </c>
      <c r="I201" s="8">
        <f t="shared" si="183"/>
        <v>-31990002483</v>
      </c>
      <c r="J201" s="3">
        <f t="shared" si="193"/>
        <v>0</v>
      </c>
      <c r="K201" s="37">
        <f t="shared" si="185"/>
        <v>31295166399</v>
      </c>
      <c r="L201" s="8">
        <f t="shared" si="194"/>
        <v>-3302699792</v>
      </c>
      <c r="M201" s="3">
        <f t="shared" si="195"/>
        <v>0</v>
      </c>
      <c r="N201" s="37">
        <f t="shared" si="196"/>
        <v>3230963020</v>
      </c>
      <c r="P201" s="70">
        <f t="shared" si="177"/>
        <v>1.6460679406885143E-5</v>
      </c>
      <c r="Q201" s="69">
        <f t="shared" si="178"/>
        <v>529426.59629183088</v>
      </c>
      <c r="R201" s="69">
        <f t="shared" si="179"/>
        <v>0</v>
      </c>
      <c r="S201" s="11">
        <f t="shared" si="197"/>
        <v>0</v>
      </c>
      <c r="T201" s="127"/>
      <c r="U201" s="14"/>
      <c r="V201" s="100"/>
      <c r="W201" s="14"/>
      <c r="X201" s="73"/>
    </row>
    <row r="202" spans="2:24" x14ac:dyDescent="0.25">
      <c r="B202" s="7">
        <v>198</v>
      </c>
      <c r="C202" s="31">
        <v>44089</v>
      </c>
      <c r="D202" s="7">
        <f t="shared" si="189"/>
        <v>7034</v>
      </c>
      <c r="E202" s="2">
        <f t="shared" si="190"/>
        <v>34898102280</v>
      </c>
      <c r="F202" s="24">
        <f t="shared" si="176"/>
        <v>322.02879355024476</v>
      </c>
      <c r="G202" s="91">
        <f t="shared" si="191"/>
        <v>2.605668681484972E-3</v>
      </c>
      <c r="H202" s="55">
        <f t="shared" si="192"/>
        <v>1</v>
      </c>
      <c r="I202" s="7">
        <f t="shared" si="183"/>
        <v>-35672934015</v>
      </c>
      <c r="J202" s="2">
        <f t="shared" si="193"/>
        <v>0</v>
      </c>
      <c r="K202" s="34">
        <f t="shared" si="185"/>
        <v>34898102280</v>
      </c>
      <c r="L202" s="7">
        <f t="shared" si="194"/>
        <v>-3682931532</v>
      </c>
      <c r="M202" s="2">
        <f t="shared" si="195"/>
        <v>0</v>
      </c>
      <c r="N202" s="34">
        <f t="shared" si="196"/>
        <v>3602935881</v>
      </c>
      <c r="P202" s="39">
        <f t="shared" si="177"/>
        <v>1.6460679406885143E-5</v>
      </c>
      <c r="Q202" s="38">
        <f t="shared" si="178"/>
        <v>590378.09538370615</v>
      </c>
      <c r="R202" s="38">
        <f t="shared" si="179"/>
        <v>0</v>
      </c>
      <c r="S202" s="12">
        <f t="shared" si="197"/>
        <v>0</v>
      </c>
      <c r="T202" s="130"/>
      <c r="U202" s="101"/>
      <c r="V202" s="99"/>
      <c r="W202" s="101"/>
      <c r="X202" s="72"/>
    </row>
    <row r="203" spans="2:24" x14ac:dyDescent="0.25">
      <c r="B203" s="8">
        <v>199</v>
      </c>
      <c r="C203" s="94">
        <v>44090</v>
      </c>
      <c r="D203" s="8">
        <f>D202+IF(M203&gt;0,M203,0)</f>
        <v>7034</v>
      </c>
      <c r="E203" s="3">
        <f>E202+IF(N203&gt;0,N203,0)</f>
        <v>38915835347</v>
      </c>
      <c r="F203" s="23">
        <f t="shared" si="176"/>
        <v>322.02879355024476</v>
      </c>
      <c r="G203" s="90">
        <f>D203/U$3</f>
        <v>2.605668681484972E-3</v>
      </c>
      <c r="H203" s="54">
        <f t="shared" si="192"/>
        <v>1</v>
      </c>
      <c r="I203" s="8">
        <f t="shared" si="183"/>
        <v>-39779872436</v>
      </c>
      <c r="J203" s="3">
        <f>S203</f>
        <v>0</v>
      </c>
      <c r="K203" s="37">
        <f t="shared" si="185"/>
        <v>38915835347</v>
      </c>
      <c r="L203" s="8">
        <f>I203-I202</f>
        <v>-4106938421</v>
      </c>
      <c r="M203" s="3">
        <f>J203-J202</f>
        <v>0</v>
      </c>
      <c r="N203" s="37">
        <f>K203-K202</f>
        <v>4017733067</v>
      </c>
      <c r="P203" s="70">
        <f t="shared" si="177"/>
        <v>1.6460679406885143E-5</v>
      </c>
      <c r="Q203" s="69">
        <f t="shared" si="178"/>
        <v>658346.79131885327</v>
      </c>
      <c r="R203" s="69">
        <f t="shared" si="179"/>
        <v>0</v>
      </c>
      <c r="S203" s="11">
        <f t="shared" si="197"/>
        <v>0</v>
      </c>
      <c r="T203" s="127"/>
      <c r="U203" s="14"/>
      <c r="V203" s="100"/>
      <c r="W203" s="14"/>
      <c r="X203" s="73"/>
    </row>
    <row r="204" spans="2:24" ht="15.75" thickBot="1" x14ac:dyDescent="0.3">
      <c r="B204" s="52">
        <v>200</v>
      </c>
      <c r="C204" s="53">
        <v>44091</v>
      </c>
      <c r="D204" s="52">
        <f t="shared" ref="D204" si="198">D203+IF(M204&gt;0,M204,0)</f>
        <v>7034</v>
      </c>
      <c r="E204" s="60">
        <f t="shared" ref="E204" si="199">E203+IF(N204&gt;0,N204,0)</f>
        <v>43396120185</v>
      </c>
      <c r="F204" s="119">
        <f t="shared" si="176"/>
        <v>322.02879355024476</v>
      </c>
      <c r="G204" s="120">
        <f t="shared" ref="G204" si="200">D204/U$3</f>
        <v>2.605668681484972E-3</v>
      </c>
      <c r="H204" s="121">
        <f t="shared" ref="H204" si="201">D204/D203</f>
        <v>1</v>
      </c>
      <c r="I204" s="52">
        <f t="shared" si="183"/>
        <v>-44359632622</v>
      </c>
      <c r="J204" s="60">
        <f t="shared" ref="J204" si="202">S204</f>
        <v>0</v>
      </c>
      <c r="K204" s="61">
        <f t="shared" si="185"/>
        <v>43396120185</v>
      </c>
      <c r="L204" s="52">
        <f t="shared" ref="L204" si="203">I204-I203</f>
        <v>-4579760186</v>
      </c>
      <c r="M204" s="60">
        <f t="shared" ref="M204" si="204">J204-J203</f>
        <v>0</v>
      </c>
      <c r="N204" s="61">
        <f t="shared" ref="N204" si="205">K204-K203</f>
        <v>4480284838</v>
      </c>
      <c r="P204" s="122">
        <f t="shared" si="177"/>
        <v>1.6460679406885143E-5</v>
      </c>
      <c r="Q204" s="123">
        <f t="shared" si="178"/>
        <v>734140.55678500747</v>
      </c>
      <c r="R204" s="123">
        <f t="shared" si="179"/>
        <v>0</v>
      </c>
      <c r="S204" s="129">
        <f t="shared" ref="S204" si="206">INT(((-Q204+SQRT((Q204^2)-(4*P204*R204)))/(2*P204)))</f>
        <v>0</v>
      </c>
      <c r="T204" s="128"/>
      <c r="U204" s="124"/>
      <c r="V204" s="125"/>
      <c r="W204" s="124"/>
      <c r="X204" s="126"/>
    </row>
    <row r="205" spans="2:24" x14ac:dyDescent="0.25">
      <c r="B205" s="62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2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2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2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2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2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2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2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2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2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2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2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2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2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2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2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2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2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2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2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2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2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2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2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2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2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2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2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2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2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2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2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2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2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2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2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2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2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2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2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2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2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2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2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2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2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2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2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2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2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2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2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2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2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2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2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2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2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2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2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2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2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2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2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2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2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2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2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2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2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2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2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2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2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2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2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2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2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2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2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2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2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2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2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2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2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2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2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2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2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2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2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2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2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2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2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2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2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2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2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2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2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2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2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2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2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2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2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2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2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2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2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2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2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2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2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2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2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2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2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2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2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2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2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2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2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2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2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2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2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2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2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2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2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2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2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2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2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2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2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2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2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2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2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2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2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2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2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2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2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2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2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2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2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2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2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2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2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2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2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2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2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2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2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2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2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2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2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2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2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2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2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2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2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2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2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2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2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2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2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2020-04-10T19:21:56Z</dcterms:modified>
</cp:coreProperties>
</file>