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\Cuarto semestre\Métodos numéricos\3er parcial\"/>
    </mc:Choice>
  </mc:AlternateContent>
  <xr:revisionPtr revIDLastSave="0" documentId="13_ncr:1_{F05472DB-C614-4FA2-8AFF-D1108E586BF6}" xr6:coauthVersionLast="47" xr6:coauthVersionMax="47" xr10:uidLastSave="{00000000-0000-0000-0000-000000000000}"/>
  <bookViews>
    <workbookView xWindow="-120" yWindow="-120" windowWidth="29040" windowHeight="15840" xr2:uid="{941042F0-C561-489F-990D-342B202116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" l="1"/>
  <c r="F18" i="1"/>
  <c r="F17" i="1"/>
  <c r="E17" i="1"/>
  <c r="P7" i="1" l="1"/>
  <c r="P6" i="1"/>
  <c r="O7" i="1"/>
  <c r="O6" i="1"/>
  <c r="E18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17" i="1" l="1"/>
  <c r="N14" i="1" s="1"/>
  <c r="H17" i="1"/>
  <c r="M7" i="1" s="1"/>
  <c r="I17" i="1"/>
  <c r="O9" i="1"/>
  <c r="O13" i="1"/>
  <c r="M18" i="1" l="1"/>
  <c r="M6" i="1"/>
  <c r="M14" i="1"/>
  <c r="O14" i="1" s="1"/>
  <c r="P14" i="1" s="1"/>
  <c r="M20" i="1" s="1"/>
  <c r="M21" i="1" s="1"/>
  <c r="M23" i="1" s="1"/>
  <c r="M9" i="1"/>
  <c r="M11" i="1" s="1"/>
  <c r="G7" i="1" l="1"/>
  <c r="G8" i="1"/>
  <c r="G10" i="1"/>
  <c r="G11" i="1"/>
  <c r="G6" i="1"/>
  <c r="G9" i="1"/>
  <c r="G16" i="1"/>
</calcChain>
</file>

<file path=xl/sharedStrings.xml><?xml version="1.0" encoding="utf-8"?>
<sst xmlns="http://schemas.openxmlformats.org/spreadsheetml/2006/main" count="29" uniqueCount="25">
  <si>
    <t>n</t>
  </si>
  <si>
    <t>x</t>
  </si>
  <si>
    <t>y</t>
  </si>
  <si>
    <t>y=b0 + b1*x</t>
  </si>
  <si>
    <t>x^2</t>
  </si>
  <si>
    <t>x*y</t>
  </si>
  <si>
    <t>y^2</t>
  </si>
  <si>
    <t>Comprobación</t>
  </si>
  <si>
    <t>/n</t>
  </si>
  <si>
    <t>b1</t>
  </si>
  <si>
    <t>covar</t>
  </si>
  <si>
    <t>var.p</t>
  </si>
  <si>
    <t>b0</t>
  </si>
  <si>
    <t>r</t>
  </si>
  <si>
    <t>covar*100</t>
  </si>
  <si>
    <t>term 1</t>
  </si>
  <si>
    <t>term 2</t>
  </si>
  <si>
    <t>term 1 * term 2</t>
  </si>
  <si>
    <t>raíz ()</t>
  </si>
  <si>
    <t xml:space="preserve"> </t>
  </si>
  <si>
    <t>suma</t>
  </si>
  <si>
    <t>avg</t>
  </si>
  <si>
    <t>r^2</t>
  </si>
  <si>
    <t>Masa (kg)</t>
  </si>
  <si>
    <t>Metabolismo (Watts)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</si>
</sst>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3C4E-2DFC-4BBA-9D30-C0FA708ADD31}">
  <dimension ref="D4:P23"/>
  <sheetViews>
    <sheetView tabSelected="1" workbookViewId="0">
      <selection activeCell="E13" sqref="E13"/>
    </sheetView>
  </sheetViews>
  <sheetFormatPr baseColWidth="10" defaultRowHeight="15" x14ac:dyDescent="0.25"/>
  <cols>
    <col min="6" max="6" width="19.85546875" bestFit="1" customWidth="1"/>
    <col min="15" max="15" width="14.28515625" bestFit="1" customWidth="1"/>
  </cols>
  <sheetData>
    <row r="4" spans="4:16" ht="15.75" thickBot="1" x14ac:dyDescent="0.3">
      <c r="E4" t="s">
        <v>23</v>
      </c>
      <c r="F4" t="s">
        <v>24</v>
      </c>
    </row>
    <row r="5" spans="4:16" ht="33" thickTop="1" thickBot="1" x14ac:dyDescent="0.3">
      <c r="D5" s="1" t="s">
        <v>0</v>
      </c>
      <c r="E5" s="2" t="s">
        <v>1</v>
      </c>
      <c r="F5" s="2" t="s">
        <v>2</v>
      </c>
      <c r="G5" s="3" t="s">
        <v>3</v>
      </c>
      <c r="H5" s="2" t="s">
        <v>4</v>
      </c>
      <c r="I5" s="2" t="s">
        <v>5</v>
      </c>
      <c r="J5" s="2" t="s">
        <v>6</v>
      </c>
      <c r="K5" s="4"/>
      <c r="L5" s="4"/>
      <c r="M5" s="4"/>
      <c r="N5" s="4"/>
      <c r="O5" s="4" t="s">
        <v>7</v>
      </c>
      <c r="P5" s="4" t="s">
        <v>8</v>
      </c>
    </row>
    <row r="6" spans="4:16" ht="17.25" thickTop="1" thickBot="1" x14ac:dyDescent="0.3">
      <c r="D6" s="5">
        <v>1</v>
      </c>
      <c r="E6" s="6">
        <v>400</v>
      </c>
      <c r="F6" s="6">
        <v>270</v>
      </c>
      <c r="G6" s="4">
        <f>$M$11+($M$6*E6)</f>
        <v>32283088.624098036</v>
      </c>
      <c r="H6" s="4">
        <f>E6^2</f>
        <v>160000</v>
      </c>
      <c r="I6" s="4">
        <f>E6*F6</f>
        <v>108000</v>
      </c>
      <c r="J6" s="4">
        <f>F6^2</f>
        <v>72900</v>
      </c>
      <c r="K6" s="4"/>
      <c r="L6" s="7" t="s">
        <v>9</v>
      </c>
      <c r="M6" s="4">
        <f>I17-(D15*E18*F18)</f>
        <v>80707.693333333329</v>
      </c>
      <c r="N6" s="4" t="s">
        <v>10</v>
      </c>
      <c r="O6" s="4">
        <f>COVAR(E6:E11,F6:F11)</f>
        <v>13451.282222222222</v>
      </c>
      <c r="P6" s="4">
        <f>O6/6</f>
        <v>2241.8803703703702</v>
      </c>
    </row>
    <row r="7" spans="4:16" ht="17.25" thickTop="1" thickBot="1" x14ac:dyDescent="0.3">
      <c r="D7" s="5">
        <v>2</v>
      </c>
      <c r="E7" s="6">
        <v>70</v>
      </c>
      <c r="F7" s="6">
        <v>82</v>
      </c>
      <c r="G7" s="4">
        <f t="shared" ref="G7:G12" si="0">$M$11+($M$6*E7)</f>
        <v>5649549.8240980394</v>
      </c>
      <c r="H7" s="4">
        <f t="shared" ref="H7:H15" si="1">E7^2</f>
        <v>4900</v>
      </c>
      <c r="I7" s="4">
        <f t="shared" ref="I7:I15" si="2">E7*F7</f>
        <v>5740</v>
      </c>
      <c r="J7" s="4">
        <f t="shared" ref="J7:J15" si="3">F7^2</f>
        <v>6724</v>
      </c>
      <c r="K7" s="4"/>
      <c r="L7" s="7"/>
      <c r="M7" s="4">
        <f>H17-(D15*E18^2)</f>
        <v>122301.64033333333</v>
      </c>
      <c r="N7" s="4" t="s">
        <v>11</v>
      </c>
      <c r="O7" s="4">
        <f>_xlfn.VAR.P(E6:E11)</f>
        <v>20383.606722222219</v>
      </c>
      <c r="P7" s="4">
        <f>O7/6</f>
        <v>3397.2677870370367</v>
      </c>
    </row>
    <row r="8" spans="4:16" ht="17.25" thickTop="1" thickBot="1" x14ac:dyDescent="0.3">
      <c r="D8" s="5">
        <v>3</v>
      </c>
      <c r="E8" s="6">
        <v>45</v>
      </c>
      <c r="F8" s="6">
        <v>50</v>
      </c>
      <c r="G8" s="4">
        <f t="shared" si="0"/>
        <v>3631857.4907647055</v>
      </c>
      <c r="H8" s="4">
        <f t="shared" si="1"/>
        <v>2025</v>
      </c>
      <c r="I8" s="4">
        <f t="shared" si="2"/>
        <v>2250</v>
      </c>
      <c r="J8" s="4">
        <f t="shared" si="3"/>
        <v>2500</v>
      </c>
      <c r="K8" s="4"/>
      <c r="L8" s="7"/>
      <c r="M8" s="4"/>
      <c r="N8" s="4"/>
      <c r="O8" s="4"/>
      <c r="P8" s="4"/>
    </row>
    <row r="9" spans="4:16" ht="17.25" thickTop="1" thickBot="1" x14ac:dyDescent="0.3">
      <c r="D9" s="5">
        <v>4</v>
      </c>
      <c r="E9" s="6">
        <v>2</v>
      </c>
      <c r="F9" s="6">
        <v>4.8</v>
      </c>
      <c r="G9" s="4">
        <f t="shared" si="0"/>
        <v>161426.67743137261</v>
      </c>
      <c r="H9" s="4">
        <f t="shared" si="1"/>
        <v>4</v>
      </c>
      <c r="I9" s="4">
        <f t="shared" si="2"/>
        <v>9.6</v>
      </c>
      <c r="J9" s="4">
        <f t="shared" si="3"/>
        <v>23.04</v>
      </c>
      <c r="K9" s="4"/>
      <c r="L9" s="7" t="s">
        <v>9</v>
      </c>
      <c r="M9" s="4">
        <f>M6/M7</f>
        <v>0.65990687543817383</v>
      </c>
      <c r="N9" s="4"/>
      <c r="O9" s="4">
        <f>O6/O7</f>
        <v>0.65990687543817395</v>
      </c>
      <c r="P9" s="4"/>
    </row>
    <row r="10" spans="4:16" ht="17.25" thickTop="1" thickBot="1" x14ac:dyDescent="0.3">
      <c r="D10" s="5">
        <v>5</v>
      </c>
      <c r="E10" s="6">
        <v>0.3</v>
      </c>
      <c r="F10" s="6">
        <v>1.45</v>
      </c>
      <c r="G10" s="4">
        <f t="shared" si="0"/>
        <v>24223.598764705959</v>
      </c>
      <c r="H10" s="4">
        <f t="shared" si="1"/>
        <v>0.09</v>
      </c>
      <c r="I10" s="4">
        <f t="shared" si="2"/>
        <v>0.435</v>
      </c>
      <c r="J10" s="4">
        <f t="shared" si="3"/>
        <v>2.1025</v>
      </c>
      <c r="L10" s="7"/>
      <c r="M10" s="4"/>
      <c r="N10" s="4"/>
      <c r="O10" s="4"/>
      <c r="P10" s="4"/>
    </row>
    <row r="11" spans="4:16" ht="17.25" thickTop="1" thickBot="1" x14ac:dyDescent="0.3">
      <c r="D11" s="5">
        <v>6</v>
      </c>
      <c r="E11" s="6">
        <v>0.16</v>
      </c>
      <c r="F11" s="6">
        <v>0.97</v>
      </c>
      <c r="G11" s="4">
        <f t="shared" si="0"/>
        <v>12924.521698039292</v>
      </c>
      <c r="H11" s="4">
        <f t="shared" si="1"/>
        <v>2.5600000000000001E-2</v>
      </c>
      <c r="I11" s="4">
        <f t="shared" si="2"/>
        <v>0.1552</v>
      </c>
      <c r="J11" s="4">
        <f t="shared" si="3"/>
        <v>0.94089999999999996</v>
      </c>
      <c r="L11" s="7" t="s">
        <v>12</v>
      </c>
      <c r="M11" s="4">
        <f>F18-(M9*E18)</f>
        <v>11.290764705960434</v>
      </c>
      <c r="N11" s="4"/>
      <c r="O11" s="4"/>
      <c r="P11" s="4"/>
    </row>
    <row r="12" spans="4:16" ht="17.25" thickTop="1" thickBot="1" x14ac:dyDescent="0.3">
      <c r="D12" s="5"/>
      <c r="E12" s="6"/>
      <c r="F12" s="6"/>
      <c r="G12" s="4"/>
      <c r="H12" s="4"/>
      <c r="I12" s="4"/>
      <c r="J12" s="4"/>
      <c r="L12" s="7"/>
      <c r="M12" s="4"/>
      <c r="N12" s="4"/>
      <c r="O12" s="4"/>
      <c r="P12" s="4"/>
    </row>
    <row r="13" spans="4:16" ht="17.25" thickTop="1" thickBot="1" x14ac:dyDescent="0.3">
      <c r="D13" s="5"/>
      <c r="E13" s="6"/>
      <c r="F13" s="6"/>
      <c r="G13" s="4"/>
      <c r="H13" s="4"/>
      <c r="I13" s="4"/>
      <c r="J13" s="4"/>
      <c r="L13" s="7" t="s">
        <v>13</v>
      </c>
      <c r="M13" s="4">
        <f>(D15*I17)-(E17*F17)</f>
        <v>484246.16</v>
      </c>
      <c r="N13" s="4" t="s">
        <v>14</v>
      </c>
      <c r="O13" s="4">
        <f>O6*100</f>
        <v>1345128.2222222222</v>
      </c>
      <c r="P13" s="4"/>
    </row>
    <row r="14" spans="4:16" ht="17.25" thickTop="1" thickBot="1" x14ac:dyDescent="0.3">
      <c r="D14" s="5"/>
      <c r="E14" s="6"/>
      <c r="F14" s="6"/>
      <c r="G14" s="4"/>
      <c r="H14" s="4"/>
      <c r="I14" s="4"/>
      <c r="J14" s="4"/>
      <c r="L14" s="4"/>
      <c r="M14" s="4">
        <f>(D15*H17-E17^2)</f>
        <v>733809.84199999995</v>
      </c>
      <c r="N14" s="4">
        <f>D15*J17-(F17^2)</f>
        <v>325439.49199999985</v>
      </c>
      <c r="O14" s="4">
        <f>M14*N14</f>
        <v>238810702205.08014</v>
      </c>
      <c r="P14" s="4">
        <f>SQRT(O14)</f>
        <v>488682.6190945204</v>
      </c>
    </row>
    <row r="15" spans="4:16" ht="17.25" thickTop="1" thickBot="1" x14ac:dyDescent="0.3">
      <c r="D15" s="8">
        <v>6</v>
      </c>
      <c r="E15" s="6"/>
      <c r="F15" s="6"/>
      <c r="G15" s="4"/>
      <c r="H15" s="4"/>
      <c r="I15" s="4"/>
      <c r="J15" s="4"/>
      <c r="L15" s="4"/>
      <c r="M15" s="4" t="s">
        <v>15</v>
      </c>
      <c r="N15" s="4" t="s">
        <v>16</v>
      </c>
      <c r="O15" s="4" t="s">
        <v>17</v>
      </c>
      <c r="P15" s="4" t="s">
        <v>18</v>
      </c>
    </row>
    <row r="16" spans="4:16" ht="15.75" thickTop="1" x14ac:dyDescent="0.25">
      <c r="D16" s="4" t="s">
        <v>1</v>
      </c>
      <c r="E16" s="9">
        <v>200</v>
      </c>
      <c r="F16" s="9"/>
      <c r="G16" s="4">
        <f>(M7+M9)*E16</f>
        <v>24460460.048041753</v>
      </c>
      <c r="H16" s="4" t="s">
        <v>19</v>
      </c>
      <c r="I16" s="4"/>
      <c r="J16" s="4"/>
      <c r="L16" s="4"/>
      <c r="M16" s="4"/>
      <c r="N16" s="4"/>
      <c r="O16" s="4"/>
      <c r="P16" s="4"/>
    </row>
    <row r="17" spans="4:16" x14ac:dyDescent="0.25">
      <c r="D17" s="4" t="s">
        <v>20</v>
      </c>
      <c r="E17" s="4">
        <f>SUM(E6:E11)</f>
        <v>517.45999999999992</v>
      </c>
      <c r="F17" s="4">
        <f>SUM(F6:F11)</f>
        <v>409.22</v>
      </c>
      <c r="G17" s="4"/>
      <c r="H17" s="4">
        <f>SUM(H6:H15)</f>
        <v>166929.11559999999</v>
      </c>
      <c r="I17" s="4">
        <f>SUM(I6:I15)</f>
        <v>116000.1902</v>
      </c>
      <c r="J17" s="4">
        <f>SUM(J6:J15)</f>
        <v>82150.083399999989</v>
      </c>
      <c r="L17" s="4"/>
      <c r="M17" s="4"/>
      <c r="N17" s="4"/>
      <c r="O17" s="4"/>
      <c r="P17" s="4"/>
    </row>
    <row r="18" spans="4:16" x14ac:dyDescent="0.25">
      <c r="D18" s="4" t="s">
        <v>21</v>
      </c>
      <c r="E18" s="4">
        <f>E17/D15</f>
        <v>86.243333333333325</v>
      </c>
      <c r="F18" s="4">
        <f>F17/D15</f>
        <v>68.203333333333333</v>
      </c>
      <c r="G18" s="4"/>
      <c r="H18" s="4"/>
      <c r="I18" s="4"/>
      <c r="J18" s="4"/>
      <c r="L18" s="4" t="s">
        <v>13</v>
      </c>
      <c r="M18" s="4">
        <f>M13</f>
        <v>484246.16</v>
      </c>
      <c r="N18" s="4"/>
      <c r="O18" s="4"/>
      <c r="P18" s="4"/>
    </row>
    <row r="19" spans="4:16" x14ac:dyDescent="0.25">
      <c r="L19" s="4"/>
      <c r="M19" s="4"/>
      <c r="N19" s="4"/>
      <c r="O19" s="4"/>
      <c r="P19" s="4"/>
    </row>
    <row r="20" spans="4:16" x14ac:dyDescent="0.25">
      <c r="L20" s="4" t="s">
        <v>13</v>
      </c>
      <c r="M20" s="4">
        <f>P14</f>
        <v>488682.6190945204</v>
      </c>
      <c r="N20" s="4"/>
      <c r="O20" s="4"/>
      <c r="P20" s="4"/>
    </row>
    <row r="21" spans="4:16" x14ac:dyDescent="0.25">
      <c r="L21" s="4"/>
      <c r="M21" s="4">
        <f>M18/M20</f>
        <v>0.99092159425939741</v>
      </c>
      <c r="N21" s="4"/>
      <c r="O21" s="4"/>
      <c r="P21" s="4"/>
    </row>
    <row r="22" spans="4:16" x14ac:dyDescent="0.25">
      <c r="L22" s="4"/>
      <c r="M22" s="4"/>
      <c r="N22" s="4"/>
      <c r="O22" s="4"/>
      <c r="P22" s="4"/>
    </row>
    <row r="23" spans="4:16" x14ac:dyDescent="0.25">
      <c r="L23" s="4" t="s">
        <v>22</v>
      </c>
      <c r="M23" s="10">
        <f>M21^2</f>
        <v>0.98192560596958578</v>
      </c>
      <c r="N23" s="4"/>
      <c r="O23" s="4"/>
      <c r="P23" s="4"/>
    </row>
  </sheetData>
  <mergeCells count="1"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Aldebarán Salazar</dc:creator>
  <cp:lastModifiedBy>Aldebarán Salazar</cp:lastModifiedBy>
  <dcterms:created xsi:type="dcterms:W3CDTF">2021-11-20T17:53:20Z</dcterms:created>
  <dcterms:modified xsi:type="dcterms:W3CDTF">2021-11-20T20:18:59Z</dcterms:modified>
</cp:coreProperties>
</file>