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Cuarto semestre\Métodos numéricos\"/>
    </mc:Choice>
  </mc:AlternateContent>
  <xr:revisionPtr revIDLastSave="0" documentId="13_ncr:1_{977E7001-9DEE-4B1C-B910-E7EAA9A940F9}" xr6:coauthVersionLast="47" xr6:coauthVersionMax="47" xr10:uidLastSave="{00000000-0000-0000-0000-000000000000}"/>
  <bookViews>
    <workbookView xWindow="-120" yWindow="-120" windowWidth="29040" windowHeight="15840" activeTab="3" xr2:uid="{A21ABD7B-767D-4413-8E43-698E06BE40D9}"/>
  </bookViews>
  <sheets>
    <sheet name="Cramer 3x3" sheetId="1" r:id="rId1"/>
    <sheet name="Gauss 3x3" sheetId="2" r:id="rId2"/>
    <sheet name="Siedel" sheetId="3" r:id="rId3"/>
    <sheet name="Newton-Raphs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4" l="1"/>
  <c r="D9" i="4"/>
  <c r="D8" i="4"/>
  <c r="E7" i="4"/>
  <c r="E8" i="4" s="1"/>
  <c r="D7" i="4"/>
  <c r="F6" i="4"/>
  <c r="G6" i="4"/>
  <c r="E6" i="4"/>
  <c r="D6" i="4"/>
  <c r="D17" i="4"/>
  <c r="E17" i="4"/>
  <c r="E16" i="4"/>
  <c r="D16" i="4"/>
  <c r="F5" i="4"/>
  <c r="G5" i="4"/>
  <c r="F8" i="4" l="1"/>
  <c r="E9" i="4"/>
  <c r="G8" i="4"/>
  <c r="G7" i="4"/>
  <c r="F7" i="4"/>
  <c r="D20" i="4" a="1"/>
  <c r="D20" i="4" s="1"/>
  <c r="E10" i="4" l="1"/>
  <c r="F9" i="4"/>
  <c r="F16" i="4" s="1"/>
  <c r="G20" i="4" s="1" a="1"/>
  <c r="G20" i="4" s="1"/>
  <c r="G9" i="4"/>
  <c r="F17" i="4" s="1"/>
  <c r="H12" i="2"/>
  <c r="C36" i="3"/>
  <c r="D36" i="3" s="1"/>
  <c r="C23" i="3"/>
  <c r="F23" i="3" s="1"/>
  <c r="D23" i="3"/>
  <c r="E23" i="3" s="1"/>
  <c r="H23" i="3" s="1"/>
  <c r="C17" i="3"/>
  <c r="F17" i="3" s="1"/>
  <c r="C14" i="3"/>
  <c r="D14" i="3"/>
  <c r="G14" i="3" s="1"/>
  <c r="E14" i="3"/>
  <c r="H14" i="3" s="1"/>
  <c r="F14" i="3"/>
  <c r="F12" i="3"/>
  <c r="G12" i="3"/>
  <c r="H12" i="3"/>
  <c r="F13" i="3"/>
  <c r="G13" i="3"/>
  <c r="H13" i="3"/>
  <c r="C12" i="3"/>
  <c r="E11" i="3"/>
  <c r="D11" i="3"/>
  <c r="C11" i="3"/>
  <c r="F11" i="3" s="1"/>
  <c r="H17" i="2"/>
  <c r="E25" i="2"/>
  <c r="J22" i="1"/>
  <c r="J20" i="1"/>
  <c r="J18" i="1"/>
  <c r="M13" i="1"/>
  <c r="G27" i="1"/>
  <c r="G20" i="1"/>
  <c r="G13" i="1"/>
  <c r="F10" i="4" l="1"/>
  <c r="G10" i="4"/>
  <c r="G36" i="3"/>
  <c r="F36" i="3"/>
  <c r="E36" i="3"/>
  <c r="H36" i="3" s="1"/>
  <c r="C24" i="3"/>
  <c r="G23" i="3"/>
  <c r="D17" i="3"/>
  <c r="C15" i="3"/>
  <c r="D12" i="3"/>
  <c r="G11" i="3"/>
  <c r="H11" i="3"/>
  <c r="C37" i="3" l="1"/>
  <c r="F24" i="3"/>
  <c r="D24" i="3"/>
  <c r="E24" i="3" s="1"/>
  <c r="H24" i="3" s="1"/>
  <c r="G17" i="3"/>
  <c r="E17" i="3"/>
  <c r="H17" i="3" s="1"/>
  <c r="E15" i="3"/>
  <c r="H15" i="3" s="1"/>
  <c r="D15" i="3"/>
  <c r="F15" i="3"/>
  <c r="E12" i="3"/>
  <c r="C13" i="3" s="1"/>
  <c r="F37" i="3" l="1"/>
  <c r="D37" i="3"/>
  <c r="E37" i="3"/>
  <c r="H37" i="3" s="1"/>
  <c r="G24" i="3"/>
  <c r="C25" i="3"/>
  <c r="C18" i="3"/>
  <c r="C16" i="3"/>
  <c r="G15" i="3"/>
  <c r="D13" i="3"/>
  <c r="E13" i="3" s="1"/>
  <c r="C38" i="3" l="1"/>
  <c r="G37" i="3"/>
  <c r="F25" i="3"/>
  <c r="D25" i="3"/>
  <c r="E25" i="3"/>
  <c r="H25" i="3" s="1"/>
  <c r="F18" i="3"/>
  <c r="D18" i="3"/>
  <c r="D16" i="3"/>
  <c r="G16" i="3" s="1"/>
  <c r="F16" i="3"/>
  <c r="E16" i="3"/>
  <c r="H16" i="3" s="1"/>
  <c r="D38" i="3" l="1"/>
  <c r="E38" i="3"/>
  <c r="H38" i="3" s="1"/>
  <c r="F38" i="3"/>
  <c r="G25" i="3"/>
  <c r="C26" i="3"/>
  <c r="G18" i="3"/>
  <c r="C19" i="3"/>
  <c r="E18" i="3"/>
  <c r="H18" i="3" s="1"/>
  <c r="G38" i="3" l="1"/>
  <c r="C39" i="3"/>
  <c r="F26" i="3"/>
  <c r="D26" i="3"/>
  <c r="F19" i="3"/>
  <c r="D19" i="3"/>
  <c r="F39" i="3" l="1"/>
  <c r="D39" i="3"/>
  <c r="E39" i="3"/>
  <c r="H39" i="3" s="1"/>
  <c r="G26" i="3"/>
  <c r="E26" i="3"/>
  <c r="H26" i="3" s="1"/>
  <c r="G19" i="3"/>
  <c r="C20" i="3"/>
  <c r="E19" i="3"/>
  <c r="H19" i="3" s="1"/>
  <c r="C40" i="3" l="1"/>
  <c r="G39" i="3"/>
  <c r="C27" i="3"/>
  <c r="D20" i="3"/>
  <c r="E20" i="3" s="1"/>
  <c r="H20" i="3" s="1"/>
  <c r="F20" i="3"/>
  <c r="D40" i="3" l="1"/>
  <c r="E40" i="3"/>
  <c r="H40" i="3" s="1"/>
  <c r="F40" i="3"/>
  <c r="F27" i="3"/>
  <c r="D27" i="3"/>
  <c r="G20" i="3"/>
  <c r="C21" i="3"/>
  <c r="G40" i="3" l="1"/>
  <c r="C41" i="3"/>
  <c r="G27" i="3"/>
  <c r="E27" i="3"/>
  <c r="H27" i="3" s="1"/>
  <c r="F21" i="3"/>
  <c r="D21" i="3"/>
  <c r="D41" i="3" l="1"/>
  <c r="F41" i="3"/>
  <c r="C28" i="3"/>
  <c r="G21" i="3"/>
  <c r="E21" i="3"/>
  <c r="H21" i="3" s="1"/>
  <c r="G41" i="3" l="1"/>
  <c r="E41" i="3"/>
  <c r="H41" i="3" s="1"/>
  <c r="F28" i="3"/>
  <c r="D28" i="3"/>
  <c r="C22" i="3"/>
  <c r="C42" i="3" l="1"/>
  <c r="G28" i="3"/>
  <c r="E28" i="3"/>
  <c r="H28" i="3" s="1"/>
  <c r="D22" i="3"/>
  <c r="G22" i="3" s="1"/>
  <c r="F22" i="3"/>
  <c r="D42" i="3" l="1"/>
  <c r="E42" i="3"/>
  <c r="H42" i="3" s="1"/>
  <c r="F42" i="3"/>
  <c r="C29" i="3"/>
  <c r="E22" i="3"/>
  <c r="H22" i="3" s="1"/>
  <c r="G42" i="3" l="1"/>
  <c r="C43" i="3"/>
  <c r="F29" i="3"/>
  <c r="D29" i="3"/>
  <c r="E29" i="3"/>
  <c r="H29" i="3" s="1"/>
  <c r="F43" i="3" l="1"/>
  <c r="D43" i="3"/>
  <c r="E43" i="3"/>
  <c r="H43" i="3" s="1"/>
  <c r="G29" i="3"/>
  <c r="C30" i="3"/>
  <c r="C44" i="3" l="1"/>
  <c r="G43" i="3"/>
  <c r="D30" i="3"/>
  <c r="F30" i="3"/>
  <c r="D44" i="3" l="1"/>
  <c r="E44" i="3" s="1"/>
  <c r="H44" i="3" s="1"/>
  <c r="F44" i="3"/>
  <c r="G30" i="3"/>
  <c r="E30" i="3"/>
  <c r="H30" i="3" s="1"/>
  <c r="G44" i="3" l="1"/>
  <c r="C45" i="3"/>
  <c r="C31" i="3"/>
  <c r="D45" i="3" l="1"/>
  <c r="E45" i="3"/>
  <c r="H45" i="3" s="1"/>
  <c r="F45" i="3"/>
  <c r="D31" i="3"/>
  <c r="F31" i="3"/>
  <c r="E31" i="3"/>
  <c r="H31" i="3" s="1"/>
  <c r="C46" i="3" l="1"/>
  <c r="G45" i="3"/>
  <c r="G31" i="3"/>
  <c r="C32" i="3"/>
  <c r="D46" i="3" l="1"/>
  <c r="E46" i="3"/>
  <c r="H46" i="3" s="1"/>
  <c r="F46" i="3"/>
  <c r="F32" i="3"/>
  <c r="D32" i="3"/>
  <c r="G46" i="3" l="1"/>
  <c r="C47" i="3"/>
  <c r="G32" i="3"/>
  <c r="E32" i="3"/>
  <c r="H32" i="3" s="1"/>
  <c r="D47" i="3" l="1"/>
  <c r="E47" i="3" s="1"/>
  <c r="H47" i="3" s="1"/>
  <c r="F47" i="3"/>
  <c r="C33" i="3"/>
  <c r="C48" i="3" l="1"/>
  <c r="G47" i="3"/>
  <c r="F33" i="3"/>
  <c r="D33" i="3"/>
  <c r="D48" i="3" l="1"/>
  <c r="F48" i="3"/>
  <c r="G33" i="3"/>
  <c r="E33" i="3"/>
  <c r="H33" i="3" s="1"/>
  <c r="G48" i="3" l="1"/>
  <c r="E48" i="3"/>
  <c r="H48" i="3" s="1"/>
  <c r="C34" i="3"/>
  <c r="C49" i="3" l="1"/>
  <c r="D34" i="3"/>
  <c r="E34" i="3"/>
  <c r="H34" i="3" s="1"/>
  <c r="F34" i="3"/>
  <c r="F49" i="3" l="1"/>
  <c r="D49" i="3"/>
  <c r="C35" i="3"/>
  <c r="G34" i="3"/>
  <c r="G49" i="3" l="1"/>
  <c r="E49" i="3"/>
  <c r="H49" i="3" s="1"/>
  <c r="F35" i="3"/>
  <c r="D35" i="3"/>
  <c r="G35" i="3" s="1"/>
  <c r="C50" i="3" l="1"/>
  <c r="E35" i="3"/>
  <c r="H35" i="3" s="1"/>
  <c r="D50" i="3" l="1"/>
  <c r="F50" i="3"/>
  <c r="G50" i="3" l="1"/>
  <c r="E50" i="3"/>
  <c r="H50" i="3" s="1"/>
  <c r="C51" i="3" l="1"/>
  <c r="F51" i="3" l="1"/>
  <c r="D51" i="3"/>
  <c r="G51" i="3" l="1"/>
  <c r="E51" i="3"/>
  <c r="H5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<sst xmlns="http://schemas.openxmlformats.org/spreadsheetml/2006/main" count="91" uniqueCount="52">
  <si>
    <t>x</t>
  </si>
  <si>
    <t>y</t>
  </si>
  <si>
    <t>z</t>
  </si>
  <si>
    <t>Término Idp</t>
  </si>
  <si>
    <t>Ec1</t>
  </si>
  <si>
    <t>Ec2</t>
  </si>
  <si>
    <t>Ec3</t>
  </si>
  <si>
    <t>Determinante X</t>
  </si>
  <si>
    <t>Determinante Y</t>
  </si>
  <si>
    <t>Det x</t>
  </si>
  <si>
    <t>Det y</t>
  </si>
  <si>
    <t>Determinante Z</t>
  </si>
  <si>
    <t>Det z</t>
  </si>
  <si>
    <t>Determinante S</t>
  </si>
  <si>
    <t>Det s</t>
  </si>
  <si>
    <t>mA</t>
  </si>
  <si>
    <t>28x-9y+9=15</t>
  </si>
  <si>
    <t>18y-9x+3z=10</t>
  </si>
  <si>
    <t>9x+3y+20z=15</t>
  </si>
  <si>
    <t>Iteración 1</t>
  </si>
  <si>
    <t>423/28</t>
  </si>
  <si>
    <t>165/28</t>
  </si>
  <si>
    <t>415/28</t>
  </si>
  <si>
    <t>Iteración 2</t>
  </si>
  <si>
    <t>285/28</t>
  </si>
  <si>
    <t>479/28</t>
  </si>
  <si>
    <t>Iteración 3</t>
  </si>
  <si>
    <t>696/47</t>
  </si>
  <si>
    <t>620/141</t>
  </si>
  <si>
    <t>Error x</t>
  </si>
  <si>
    <t>Error y</t>
  </si>
  <si>
    <t>Error z</t>
  </si>
  <si>
    <t>Iteración</t>
  </si>
  <si>
    <t xml:space="preserve">Valor inicial </t>
  </si>
  <si>
    <t>3,3</t>
  </si>
  <si>
    <t>f1</t>
  </si>
  <si>
    <t>f2</t>
  </si>
  <si>
    <t>(5 + x(1) + x(2)) / (50 - 2 * x(1) - x(2)) ^ 2 / (20 - x(1)) - 0.0004</t>
  </si>
  <si>
    <t>(5 + x(1) + x(2)) / (50 - 2 * x(1) - x(2)) / (10 - x(2)) - 0.037</t>
  </si>
  <si>
    <t>h1</t>
  </si>
  <si>
    <t>h2</t>
  </si>
  <si>
    <t>(8*x(1)^3+16*(x(1)^2)*x(2)-220*(x(1)^2)+8*x(1)*(x(2)^2)-520*x(1)*x(2)-2800*x(1)+(x(2)^3)+3600*x(2)+82500-155*(x(2)^2))/(((50-2*x(1)-x(2))^2))*(20-x(1))</t>
  </si>
  <si>
    <t>derivada f1 (x)</t>
  </si>
  <si>
    <t>derivada f1 (y)</t>
  </si>
  <si>
    <t>derivada f2 (x)</t>
  </si>
  <si>
    <t>derivada f2 (y)</t>
  </si>
  <si>
    <t>(x(2)+60)/((20-x(1))*(50-2*x(1)-x(2))^3)</t>
  </si>
  <si>
    <t>((-2*x(1)^2)-4*x(1)*x(2)-20*x(1)+55*x(2)+850-x(2)^2)/(((50-2*x(1)-x(2))^2)*(10-x(1))^2)</t>
  </si>
  <si>
    <t>(-x(1)+55)/((10-x(1))*(50-2*x(1)-x(2))^2)</t>
  </si>
  <si>
    <t>B</t>
  </si>
  <si>
    <t>inversa</t>
  </si>
  <si>
    <t>Inversa *B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</si>
</sst>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DE41-0323-4E92-BBFC-F7E13F87171A}">
  <dimension ref="B4:M29"/>
  <sheetViews>
    <sheetView workbookViewId="0">
      <selection activeCell="P25" sqref="P25"/>
    </sheetView>
  </sheetViews>
  <sheetFormatPr baseColWidth="10" defaultRowHeight="15" x14ac:dyDescent="0.25"/>
  <cols>
    <col min="9" max="9" width="12.85546875" bestFit="1" customWidth="1"/>
  </cols>
  <sheetData>
    <row r="4" spans="2:13" x14ac:dyDescent="0.25">
      <c r="D4" s="2" t="s">
        <v>0</v>
      </c>
      <c r="E4" s="2" t="s">
        <v>1</v>
      </c>
      <c r="F4" s="2" t="s">
        <v>2</v>
      </c>
      <c r="G4" s="2" t="s">
        <v>3</v>
      </c>
      <c r="I4" s="2" t="s">
        <v>16</v>
      </c>
    </row>
    <row r="5" spans="2:13" x14ac:dyDescent="0.25">
      <c r="C5" t="s">
        <v>4</v>
      </c>
      <c r="D5" s="2">
        <v>28</v>
      </c>
      <c r="E5" s="2">
        <v>-9</v>
      </c>
      <c r="F5" s="2">
        <v>9</v>
      </c>
      <c r="G5" s="2">
        <v>15</v>
      </c>
      <c r="I5" t="s">
        <v>17</v>
      </c>
    </row>
    <row r="6" spans="2:13" x14ac:dyDescent="0.25">
      <c r="C6" t="s">
        <v>5</v>
      </c>
      <c r="D6" s="2">
        <v>-9</v>
      </c>
      <c r="E6" s="2">
        <v>18</v>
      </c>
      <c r="F6" s="2">
        <v>3</v>
      </c>
      <c r="G6" s="2">
        <v>10</v>
      </c>
      <c r="I6" t="s">
        <v>18</v>
      </c>
    </row>
    <row r="7" spans="2:13" x14ac:dyDescent="0.25">
      <c r="C7" t="s">
        <v>6</v>
      </c>
      <c r="D7" s="2">
        <v>9</v>
      </c>
      <c r="E7" s="2">
        <v>3</v>
      </c>
      <c r="F7" s="2">
        <v>20</v>
      </c>
      <c r="G7" s="2">
        <v>15</v>
      </c>
    </row>
    <row r="8" spans="2:13" x14ac:dyDescent="0.25">
      <c r="D8" s="2"/>
      <c r="E8" s="2"/>
      <c r="F8" s="2"/>
      <c r="G8" s="2"/>
    </row>
    <row r="9" spans="2:13" x14ac:dyDescent="0.25">
      <c r="B9" s="2"/>
      <c r="C9" s="2"/>
      <c r="D9" s="2"/>
      <c r="E9" s="2"/>
    </row>
    <row r="10" spans="2:13" x14ac:dyDescent="0.25">
      <c r="B10" s="2"/>
      <c r="C10" s="7" t="s">
        <v>7</v>
      </c>
      <c r="D10" s="7"/>
      <c r="E10" s="7"/>
      <c r="I10" s="8" t="s">
        <v>13</v>
      </c>
      <c r="J10" s="8"/>
      <c r="K10" s="8"/>
    </row>
    <row r="11" spans="2:13" x14ac:dyDescent="0.25">
      <c r="B11" s="2"/>
      <c r="C11" s="2">
        <v>15</v>
      </c>
      <c r="D11" s="2">
        <v>-9</v>
      </c>
      <c r="E11" s="2">
        <v>9</v>
      </c>
      <c r="I11" s="2">
        <v>28</v>
      </c>
      <c r="J11" s="2">
        <v>-9</v>
      </c>
      <c r="K11" s="2">
        <v>9</v>
      </c>
    </row>
    <row r="12" spans="2:13" x14ac:dyDescent="0.25">
      <c r="B12" s="2"/>
      <c r="C12" s="2">
        <v>10</v>
      </c>
      <c r="D12" s="2">
        <v>18</v>
      </c>
      <c r="E12" s="2">
        <v>3</v>
      </c>
      <c r="I12" s="2">
        <v>-9</v>
      </c>
      <c r="J12" s="2">
        <v>18</v>
      </c>
      <c r="K12" s="2">
        <v>3</v>
      </c>
    </row>
    <row r="13" spans="2:13" x14ac:dyDescent="0.25">
      <c r="B13" s="2"/>
      <c r="C13" s="2">
        <v>15</v>
      </c>
      <c r="D13" s="2">
        <v>3</v>
      </c>
      <c r="E13" s="2">
        <v>20</v>
      </c>
      <c r="F13" t="s">
        <v>9</v>
      </c>
      <c r="G13">
        <f>((C11*D12*E13)+(C12*D13*E14)+(C13*D14*E15))-((E13*D14*C15)+(E12*D13*C14)+(E11*D12*C13))</f>
        <v>4500</v>
      </c>
      <c r="I13" s="2">
        <v>9</v>
      </c>
      <c r="J13" s="2">
        <v>3</v>
      </c>
      <c r="K13" s="2">
        <v>20</v>
      </c>
      <c r="L13" t="s">
        <v>14</v>
      </c>
      <c r="M13">
        <f>((I11*J12*K13)+(I12*J13*K14)+(I13*J14*K15))-((I15*J14*K13)+(K12*J13*I14)+(K11*J12*I13))</f>
        <v>6264</v>
      </c>
    </row>
    <row r="14" spans="2:13" x14ac:dyDescent="0.25">
      <c r="B14" s="2"/>
      <c r="C14" s="3">
        <v>15</v>
      </c>
      <c r="D14" s="3">
        <v>-9</v>
      </c>
      <c r="E14" s="3">
        <v>9</v>
      </c>
      <c r="I14" s="3">
        <v>28</v>
      </c>
      <c r="J14" s="3">
        <v>-9</v>
      </c>
      <c r="K14" s="3">
        <v>9</v>
      </c>
    </row>
    <row r="15" spans="2:13" x14ac:dyDescent="0.25">
      <c r="B15" s="2"/>
      <c r="C15" s="3">
        <v>10</v>
      </c>
      <c r="D15" s="3">
        <v>18</v>
      </c>
      <c r="E15" s="3">
        <v>3</v>
      </c>
      <c r="I15" s="3">
        <v>-9</v>
      </c>
      <c r="J15" s="3">
        <v>18</v>
      </c>
      <c r="K15" s="3">
        <v>3</v>
      </c>
    </row>
    <row r="17" spans="3:11" x14ac:dyDescent="0.25">
      <c r="C17" s="8" t="s">
        <v>8</v>
      </c>
      <c r="D17" s="8"/>
      <c r="E17" s="8"/>
    </row>
    <row r="18" spans="3:11" x14ac:dyDescent="0.25">
      <c r="C18">
        <v>28</v>
      </c>
      <c r="D18">
        <v>15</v>
      </c>
      <c r="E18">
        <v>9</v>
      </c>
      <c r="I18" t="s">
        <v>0</v>
      </c>
      <c r="J18" s="5">
        <f>G13/M13</f>
        <v>0.7183908045977011</v>
      </c>
      <c r="K18" s="5" t="s">
        <v>15</v>
      </c>
    </row>
    <row r="19" spans="3:11" x14ac:dyDescent="0.25">
      <c r="C19">
        <v>-9</v>
      </c>
      <c r="D19">
        <v>10</v>
      </c>
      <c r="E19">
        <v>3</v>
      </c>
      <c r="J19" s="5"/>
      <c r="K19" s="5"/>
    </row>
    <row r="20" spans="3:11" x14ac:dyDescent="0.25">
      <c r="C20">
        <v>9</v>
      </c>
      <c r="D20">
        <v>15</v>
      </c>
      <c r="E20">
        <v>20</v>
      </c>
      <c r="F20" t="s">
        <v>10</v>
      </c>
      <c r="G20">
        <f>((C18*D19*E20)+(C19*D20*E21)+(C20*D21*E22))-((E20*D21*C22)+(E19*D20*C21)+(E18*C20*D19))</f>
        <v>5420</v>
      </c>
      <c r="I20" t="s">
        <v>1</v>
      </c>
      <c r="J20" s="5">
        <f>G20/M13</f>
        <v>0.86526181353767562</v>
      </c>
      <c r="K20" s="5" t="s">
        <v>15</v>
      </c>
    </row>
    <row r="21" spans="3:11" x14ac:dyDescent="0.25">
      <c r="C21" s="5">
        <v>28</v>
      </c>
      <c r="D21" s="5">
        <v>15</v>
      </c>
      <c r="E21" s="5">
        <v>9</v>
      </c>
      <c r="J21" s="5"/>
      <c r="K21" s="5"/>
    </row>
    <row r="22" spans="3:11" x14ac:dyDescent="0.25">
      <c r="C22" s="5">
        <v>-9</v>
      </c>
      <c r="D22" s="5">
        <v>10</v>
      </c>
      <c r="E22" s="5">
        <v>3</v>
      </c>
      <c r="I22" t="s">
        <v>2</v>
      </c>
      <c r="J22" s="5">
        <f>G27/M13</f>
        <v>0.29693486590038315</v>
      </c>
      <c r="K22" s="5" t="s">
        <v>15</v>
      </c>
    </row>
    <row r="24" spans="3:11" x14ac:dyDescent="0.25">
      <c r="C24" s="8" t="s">
        <v>11</v>
      </c>
      <c r="D24" s="8"/>
      <c r="E24" s="8"/>
    </row>
    <row r="25" spans="3:11" x14ac:dyDescent="0.25">
      <c r="C25" s="2">
        <v>28</v>
      </c>
      <c r="D25" s="2">
        <v>-9</v>
      </c>
      <c r="E25" s="2">
        <v>15</v>
      </c>
    </row>
    <row r="26" spans="3:11" x14ac:dyDescent="0.25">
      <c r="C26" s="2">
        <v>-9</v>
      </c>
      <c r="D26" s="2">
        <v>18</v>
      </c>
      <c r="E26" s="2">
        <v>10</v>
      </c>
    </row>
    <row r="27" spans="3:11" x14ac:dyDescent="0.25">
      <c r="C27" s="2">
        <v>9</v>
      </c>
      <c r="D27" s="2">
        <v>3</v>
      </c>
      <c r="E27" s="2">
        <v>15</v>
      </c>
      <c r="F27" t="s">
        <v>12</v>
      </c>
      <c r="G27">
        <f>((C25*D26*E27)+(C26*D27*E28)+(C27*D28*E29))-((E27*D28*C29)+(E26*D27*C28)+(E25*D26*C27))</f>
        <v>1860</v>
      </c>
    </row>
    <row r="28" spans="3:11" x14ac:dyDescent="0.25">
      <c r="C28" s="3">
        <v>28</v>
      </c>
      <c r="D28" s="3">
        <v>-9</v>
      </c>
      <c r="E28" s="3">
        <v>15</v>
      </c>
    </row>
    <row r="29" spans="3:11" x14ac:dyDescent="0.25">
      <c r="C29" s="3">
        <v>-9</v>
      </c>
      <c r="D29" s="3">
        <v>18</v>
      </c>
      <c r="E29" s="3">
        <v>10</v>
      </c>
    </row>
  </sheetData>
  <mergeCells count="4">
    <mergeCell ref="C10:E10"/>
    <mergeCell ref="C17:E17"/>
    <mergeCell ref="C24:E24"/>
    <mergeCell ref="I10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DB93-DCE1-4D5F-B208-0197811AE499}">
  <dimension ref="B4:O35"/>
  <sheetViews>
    <sheetView workbookViewId="0">
      <selection activeCell="H27" sqref="H27"/>
    </sheetView>
  </sheetViews>
  <sheetFormatPr baseColWidth="10" defaultRowHeight="15" x14ac:dyDescent="0.25"/>
  <cols>
    <col min="8" max="8" width="12.85546875" bestFit="1" customWidth="1"/>
  </cols>
  <sheetData>
    <row r="4" spans="2:15" x14ac:dyDescent="0.25">
      <c r="C4" s="2" t="s">
        <v>0</v>
      </c>
      <c r="D4" s="2" t="s">
        <v>1</v>
      </c>
      <c r="E4" s="2" t="s">
        <v>2</v>
      </c>
      <c r="F4" s="2" t="s">
        <v>3</v>
      </c>
      <c r="H4" s="2" t="s">
        <v>16</v>
      </c>
    </row>
    <row r="5" spans="2:15" x14ac:dyDescent="0.25">
      <c r="C5" s="2">
        <v>28</v>
      </c>
      <c r="D5" s="2">
        <v>-9</v>
      </c>
      <c r="E5" s="2">
        <v>9</v>
      </c>
      <c r="F5" s="2">
        <v>15</v>
      </c>
      <c r="H5" t="s">
        <v>17</v>
      </c>
    </row>
    <row r="6" spans="2:15" x14ac:dyDescent="0.25">
      <c r="C6" s="2">
        <v>-9</v>
      </c>
      <c r="D6" s="2">
        <v>18</v>
      </c>
      <c r="E6" s="2">
        <v>3</v>
      </c>
      <c r="F6" s="2">
        <v>10</v>
      </c>
      <c r="H6" t="s">
        <v>18</v>
      </c>
    </row>
    <row r="7" spans="2:15" x14ac:dyDescent="0.25">
      <c r="C7" s="2">
        <v>9</v>
      </c>
      <c r="D7" s="2">
        <v>3</v>
      </c>
      <c r="E7" s="2">
        <v>20</v>
      </c>
      <c r="F7" s="2">
        <v>15</v>
      </c>
    </row>
    <row r="8" spans="2:15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25">
      <c r="B10" s="1"/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 s="1"/>
      <c r="C11" s="1">
        <v>28</v>
      </c>
      <c r="D11" s="1">
        <v>-9</v>
      </c>
      <c r="E11" s="1">
        <v>9</v>
      </c>
      <c r="F11" s="1">
        <v>15</v>
      </c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s="1"/>
      <c r="C12" s="1">
        <v>0</v>
      </c>
      <c r="D12" s="1" t="s">
        <v>20</v>
      </c>
      <c r="E12" s="1" t="s">
        <v>21</v>
      </c>
      <c r="F12" s="1" t="s">
        <v>22</v>
      </c>
      <c r="G12" s="1" t="s">
        <v>0</v>
      </c>
      <c r="H12" s="6">
        <f>125/174</f>
        <v>0.7183908045977011</v>
      </c>
      <c r="I12" s="1"/>
      <c r="J12" s="1"/>
      <c r="K12" s="1"/>
      <c r="L12" s="1"/>
      <c r="M12" s="1"/>
      <c r="N12" s="1"/>
      <c r="O12" s="1"/>
    </row>
    <row r="13" spans="2:15" x14ac:dyDescent="0.25">
      <c r="B13" s="1"/>
      <c r="C13" s="1">
        <v>9</v>
      </c>
      <c r="D13" s="1">
        <v>3</v>
      </c>
      <c r="E13" s="1">
        <v>20</v>
      </c>
      <c r="F13" s="1">
        <v>15</v>
      </c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1"/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1"/>
      <c r="C16" s="1">
        <v>28</v>
      </c>
      <c r="D16" s="1">
        <v>-9</v>
      </c>
      <c r="E16" s="1">
        <v>9</v>
      </c>
      <c r="F16" s="1">
        <v>15</v>
      </c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1"/>
      <c r="C17" s="1">
        <v>0</v>
      </c>
      <c r="D17" s="1" t="s">
        <v>20</v>
      </c>
      <c r="E17" s="1" t="s">
        <v>21</v>
      </c>
      <c r="F17" s="1" t="s">
        <v>22</v>
      </c>
      <c r="G17" s="1" t="s">
        <v>1</v>
      </c>
      <c r="H17" s="6">
        <f>1355/1566</f>
        <v>0.86526181353767562</v>
      </c>
      <c r="I17" s="1"/>
      <c r="J17" s="1"/>
      <c r="K17" s="1"/>
      <c r="L17" s="1"/>
      <c r="M17" s="1"/>
      <c r="N17" s="1"/>
      <c r="O17" s="1"/>
    </row>
    <row r="18" spans="2:15" x14ac:dyDescent="0.25">
      <c r="B18" s="1"/>
      <c r="C18" s="1">
        <v>0</v>
      </c>
      <c r="D18" s="1" t="s">
        <v>21</v>
      </c>
      <c r="E18" s="1" t="s">
        <v>25</v>
      </c>
      <c r="F18" s="1" t="s">
        <v>24</v>
      </c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5">
      <c r="B20" s="1"/>
      <c r="C20" s="1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25">
      <c r="B21" s="1"/>
      <c r="C21" s="1">
        <v>28</v>
      </c>
      <c r="D21" s="1">
        <v>-9</v>
      </c>
      <c r="E21" s="1">
        <v>9</v>
      </c>
      <c r="F21" s="1">
        <v>15</v>
      </c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5">
      <c r="B22" s="1"/>
      <c r="C22" s="1">
        <v>0</v>
      </c>
      <c r="D22" s="1" t="s">
        <v>20</v>
      </c>
      <c r="E22" s="1" t="s">
        <v>21</v>
      </c>
      <c r="F22" s="1" t="s">
        <v>22</v>
      </c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25">
      <c r="B23" s="1"/>
      <c r="C23" s="1">
        <v>0</v>
      </c>
      <c r="D23" s="1">
        <v>0</v>
      </c>
      <c r="E23" s="1" t="s">
        <v>27</v>
      </c>
      <c r="F23" s="1" t="s">
        <v>28</v>
      </c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25">
      <c r="B25" s="1"/>
      <c r="C25" s="1"/>
      <c r="D25" s="1" t="s">
        <v>2</v>
      </c>
      <c r="E25" s="6">
        <f>155/522</f>
        <v>0.29693486590038315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4B8D-E8DF-41FD-8D0F-235E8A4CD58A}">
  <dimension ref="B3:I59"/>
  <sheetViews>
    <sheetView zoomScaleNormal="100" workbookViewId="0">
      <selection activeCell="K34" sqref="K34"/>
    </sheetView>
  </sheetViews>
  <sheetFormatPr baseColWidth="10" defaultRowHeight="15" x14ac:dyDescent="0.25"/>
  <cols>
    <col min="2" max="2" width="12.85546875" bestFit="1" customWidth="1"/>
  </cols>
  <sheetData>
    <row r="3" spans="2:9" x14ac:dyDescent="0.25">
      <c r="B3" s="2" t="s">
        <v>16</v>
      </c>
      <c r="D3" s="2" t="s">
        <v>0</v>
      </c>
      <c r="E3" s="2" t="s">
        <v>1</v>
      </c>
      <c r="F3" s="2" t="s">
        <v>2</v>
      </c>
      <c r="G3" s="2" t="s">
        <v>3</v>
      </c>
    </row>
    <row r="4" spans="2:9" x14ac:dyDescent="0.25">
      <c r="B4" t="s">
        <v>17</v>
      </c>
      <c r="D4" s="2">
        <v>28</v>
      </c>
      <c r="E4" s="2">
        <v>-9</v>
      </c>
      <c r="F4" s="2">
        <v>9</v>
      </c>
      <c r="G4" s="2">
        <v>15</v>
      </c>
    </row>
    <row r="5" spans="2:9" x14ac:dyDescent="0.25">
      <c r="B5" t="s">
        <v>18</v>
      </c>
      <c r="D5" s="2">
        <v>-9</v>
      </c>
      <c r="E5" s="2">
        <v>18</v>
      </c>
      <c r="F5" s="2">
        <v>3</v>
      </c>
      <c r="G5" s="2">
        <v>10</v>
      </c>
    </row>
    <row r="6" spans="2:9" x14ac:dyDescent="0.25">
      <c r="D6" s="2">
        <v>9</v>
      </c>
      <c r="E6" s="2">
        <v>3</v>
      </c>
      <c r="F6" s="2">
        <v>20</v>
      </c>
      <c r="G6" s="2">
        <v>15</v>
      </c>
    </row>
    <row r="9" spans="2:9" x14ac:dyDescent="0.25">
      <c r="B9" s="1" t="s">
        <v>32</v>
      </c>
      <c r="C9" s="2" t="s">
        <v>0</v>
      </c>
      <c r="D9" s="2" t="s">
        <v>1</v>
      </c>
      <c r="E9" s="2" t="s">
        <v>2</v>
      </c>
      <c r="F9" s="2" t="s">
        <v>29</v>
      </c>
      <c r="G9" s="2" t="s">
        <v>30</v>
      </c>
      <c r="H9" s="2" t="s">
        <v>31</v>
      </c>
      <c r="I9" s="1"/>
    </row>
    <row r="10" spans="2:9" x14ac:dyDescent="0.25"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2:9" x14ac:dyDescent="0.25">
      <c r="B11" s="1">
        <v>1</v>
      </c>
      <c r="C11" s="1">
        <f>($G$4-($E$4*D10)-($F$4*E10))/$D$4</f>
        <v>0.5357142857142857</v>
      </c>
      <c r="D11" s="1">
        <f>($G$5-($D$5*C11)-($F$5*E10))/$E$5</f>
        <v>0.82341269841269837</v>
      </c>
      <c r="E11" s="1">
        <f>($G$6-($D$6*C11)-($E$6*D11))/$F$6</f>
        <v>0.38541666666666669</v>
      </c>
      <c r="F11" s="1">
        <f>(ABS(C11-C10)/C11)</f>
        <v>1</v>
      </c>
      <c r="G11" s="1">
        <f>(ABS(D11-D10)/D11)</f>
        <v>1</v>
      </c>
      <c r="H11" s="1">
        <f>(ABS(E11-E10)/E11)</f>
        <v>1</v>
      </c>
      <c r="I11" s="1"/>
    </row>
    <row r="12" spans="2:9" x14ac:dyDescent="0.25">
      <c r="B12" s="1">
        <v>2</v>
      </c>
      <c r="C12" s="1">
        <f t="shared" ref="C12:C13" si="0">($G$4-($E$4*D11)-($F$4*E11))/$D$4</f>
        <v>0.67649872448979587</v>
      </c>
      <c r="D12" s="1">
        <f t="shared" ref="D12:D51" si="1">($G$5-($D$5*C12)-($F$5*E11))/$E$5</f>
        <v>0.82956880668934241</v>
      </c>
      <c r="E12" s="1">
        <f t="shared" ref="E12:E13" si="2">($G$6-($D$6*C12)-($E$6*D12))/$F$6</f>
        <v>0.32114025297619053</v>
      </c>
      <c r="F12" s="1">
        <f t="shared" ref="F12:F13" si="3">(ABS(C12-C11)/C12)</f>
        <v>0.20810747112891817</v>
      </c>
      <c r="G12" s="1">
        <f t="shared" ref="G12:G13" si="4">(ABS(D12-D11)/D12)</f>
        <v>7.4208531311729742E-3</v>
      </c>
      <c r="H12" s="1">
        <f t="shared" ref="H12:H13" si="5">(ABS(E12-E11)/E12)</f>
        <v>0.20015059804801746</v>
      </c>
      <c r="I12" s="1"/>
    </row>
    <row r="13" spans="2:9" x14ac:dyDescent="0.25">
      <c r="B13" s="1">
        <v>3</v>
      </c>
      <c r="C13" s="1">
        <f t="shared" si="0"/>
        <v>0.69913774940779871</v>
      </c>
      <c r="D13" s="1">
        <f t="shared" si="1"/>
        <v>0.85160105476342318</v>
      </c>
      <c r="E13" s="1">
        <f t="shared" si="2"/>
        <v>0.30764785455197713</v>
      </c>
      <c r="F13" s="1">
        <f t="shared" si="3"/>
        <v>3.2381351081641814E-2</v>
      </c>
      <c r="G13" s="1">
        <f t="shared" si="4"/>
        <v>2.5871560340189323E-2</v>
      </c>
      <c r="H13" s="1">
        <f t="shared" si="5"/>
        <v>4.3856630964848355E-2</v>
      </c>
      <c r="I13" s="1"/>
    </row>
    <row r="14" spans="2:9" x14ac:dyDescent="0.25">
      <c r="B14" s="1">
        <v>4</v>
      </c>
      <c r="C14" s="1">
        <f t="shared" ref="C14:C16" si="6">($G$4-($E$4*D13)-($F$4*E13))/$D$4</f>
        <v>0.71055638578225067</v>
      </c>
      <c r="D14" s="1">
        <f t="shared" si="1"/>
        <v>0.85955910602135133</v>
      </c>
      <c r="E14" s="1">
        <f t="shared" ref="E14:E16" si="7">($G$6-($D$6*C14)-($E$6*D14))/$F$6</f>
        <v>0.30131576049478453</v>
      </c>
      <c r="F14" s="1">
        <f t="shared" ref="F14:F16" si="8">(ABS(C14-C13)/C14)</f>
        <v>1.6069993322037616E-2</v>
      </c>
      <c r="G14" s="1">
        <f t="shared" ref="G14:G16" si="9">(ABS(D14-D13)/D14)</f>
        <v>9.2582944002113435E-3</v>
      </c>
      <c r="H14" s="1">
        <f t="shared" ref="H14:H16" si="10">(ABS(E14-E13)/E14)</f>
        <v>2.1014811992558207E-2</v>
      </c>
    </row>
    <row r="15" spans="2:9" x14ac:dyDescent="0.25">
      <c r="B15" s="1">
        <v>5</v>
      </c>
      <c r="C15" s="1">
        <f t="shared" si="6"/>
        <v>0.71514964677639647</v>
      </c>
      <c r="D15" s="1">
        <f t="shared" si="1"/>
        <v>0.86291108552795626</v>
      </c>
      <c r="E15" s="1">
        <f t="shared" si="7"/>
        <v>0.29874599612142816</v>
      </c>
      <c r="F15" s="1">
        <f t="shared" si="8"/>
        <v>6.4227969836108574E-3</v>
      </c>
      <c r="G15" s="1">
        <f t="shared" si="9"/>
        <v>3.8845016164719714E-3</v>
      </c>
      <c r="H15" s="1">
        <f t="shared" si="10"/>
        <v>8.6018370345350859E-3</v>
      </c>
    </row>
    <row r="16" spans="2:9" x14ac:dyDescent="0.25">
      <c r="B16" s="1">
        <v>6</v>
      </c>
      <c r="C16" s="1">
        <f t="shared" si="6"/>
        <v>0.71705306445209849</v>
      </c>
      <c r="D16" s="1">
        <f t="shared" si="1"/>
        <v>0.86429108842803337</v>
      </c>
      <c r="E16" s="1">
        <f t="shared" si="7"/>
        <v>0.29768245773235069</v>
      </c>
      <c r="F16" s="1">
        <f t="shared" si="8"/>
        <v>2.6545004408514974E-3</v>
      </c>
      <c r="G16" s="1">
        <f t="shared" si="9"/>
        <v>1.596687642108002E-3</v>
      </c>
      <c r="H16" s="1">
        <f t="shared" si="10"/>
        <v>3.5727277891319533E-3</v>
      </c>
    </row>
    <row r="17" spans="2:8" x14ac:dyDescent="0.25">
      <c r="B17" s="1">
        <v>7</v>
      </c>
      <c r="C17" s="1">
        <f t="shared" ref="C17:C22" si="11">($G$4-($E$4*D16)-($F$4*E16))/$D$4</f>
        <v>0.71783848843789799</v>
      </c>
      <c r="D17" s="1">
        <f t="shared" si="1"/>
        <v>0.86486105681911263</v>
      </c>
      <c r="E17" s="1">
        <f t="shared" ref="E17:E22" si="12">($G$6-($D$6*C17)-($E$6*D17))/$F$6</f>
        <v>0.297243521680079</v>
      </c>
      <c r="F17" s="1">
        <f t="shared" ref="F17:F22" si="13">(ABS(C17-C16)/C17)</f>
        <v>1.0941513981908117E-3</v>
      </c>
      <c r="G17" s="1">
        <f t="shared" ref="G17:G22" si="14">(ABS(D17-D16)/D17)</f>
        <v>6.5902885392429725E-4</v>
      </c>
      <c r="H17" s="1">
        <f t="shared" ref="H17:H22" si="15">(ABS(E17-E16)/E17)</f>
        <v>1.47668837251939E-3</v>
      </c>
    </row>
    <row r="18" spans="2:8" x14ac:dyDescent="0.25">
      <c r="B18" s="1">
        <v>8</v>
      </c>
      <c r="C18" s="1">
        <f t="shared" si="11"/>
        <v>0.71816277915183235</v>
      </c>
      <c r="D18" s="1">
        <f t="shared" si="1"/>
        <v>0.86509635818479191</v>
      </c>
      <c r="E18" s="1">
        <f t="shared" si="12"/>
        <v>0.29706229565395664</v>
      </c>
      <c r="F18" s="1">
        <f t="shared" si="13"/>
        <v>4.5155600282899109E-4</v>
      </c>
      <c r="G18" s="1">
        <f t="shared" si="14"/>
        <v>2.7199440091623105E-4</v>
      </c>
      <c r="H18" s="1">
        <f t="shared" si="15"/>
        <v>6.1006068011225584E-4</v>
      </c>
    </row>
    <row r="19" spans="2:8" x14ac:dyDescent="0.25">
      <c r="B19" s="1">
        <v>9</v>
      </c>
      <c r="C19" s="1">
        <f t="shared" si="11"/>
        <v>0.71829666295633987</v>
      </c>
      <c r="D19" s="1">
        <f t="shared" si="1"/>
        <v>0.86519350442473264</v>
      </c>
      <c r="E19" s="1">
        <f t="shared" si="12"/>
        <v>0.29698747600593717</v>
      </c>
      <c r="F19" s="1">
        <f t="shared" si="13"/>
        <v>1.8639068147203032E-4</v>
      </c>
      <c r="G19" s="1">
        <f t="shared" si="14"/>
        <v>1.1228267369542829E-4</v>
      </c>
      <c r="H19" s="1">
        <f t="shared" si="15"/>
        <v>2.5192863020923962E-4</v>
      </c>
    </row>
    <row r="20" spans="2:8" x14ac:dyDescent="0.25">
      <c r="B20" s="1">
        <v>10</v>
      </c>
      <c r="C20" s="1">
        <f t="shared" si="11"/>
        <v>0.71835193770604133</v>
      </c>
      <c r="D20" s="1">
        <f t="shared" si="1"/>
        <v>0.86523361174091995</v>
      </c>
      <c r="E20" s="1">
        <f t="shared" si="12"/>
        <v>0.29695658627114352</v>
      </c>
      <c r="F20" s="1">
        <f t="shared" si="13"/>
        <v>7.6946614605055534E-5</v>
      </c>
      <c r="G20" s="1">
        <f t="shared" si="14"/>
        <v>4.6354320547731428E-5</v>
      </c>
      <c r="H20" s="1">
        <f t="shared" si="15"/>
        <v>1.0402104624628237E-4</v>
      </c>
    </row>
    <row r="21" spans="2:8" x14ac:dyDescent="0.25">
      <c r="B21" s="1">
        <v>11</v>
      </c>
      <c r="C21" s="1">
        <f t="shared" si="11"/>
        <v>0.71837475818671392</v>
      </c>
      <c r="D21" s="1">
        <f t="shared" si="1"/>
        <v>0.86525017027038864</v>
      </c>
      <c r="E21" s="1">
        <f t="shared" si="12"/>
        <v>0.2969438332754204</v>
      </c>
      <c r="F21" s="1">
        <f t="shared" si="13"/>
        <v>3.1766818659099496E-5</v>
      </c>
      <c r="G21" s="1">
        <f t="shared" si="14"/>
        <v>1.9137273863253286E-5</v>
      </c>
      <c r="H21" s="1">
        <f t="shared" si="15"/>
        <v>4.2947501493628302E-5</v>
      </c>
    </row>
    <row r="22" spans="2:8" x14ac:dyDescent="0.25">
      <c r="B22" s="1">
        <v>12</v>
      </c>
      <c r="C22" s="1">
        <f t="shared" si="11"/>
        <v>0.71838417974838265</v>
      </c>
      <c r="D22" s="1">
        <f t="shared" si="1"/>
        <v>0.8652570065505103</v>
      </c>
      <c r="E22" s="1">
        <f t="shared" si="12"/>
        <v>0.29693856813065123</v>
      </c>
      <c r="F22" s="1">
        <f t="shared" si="13"/>
        <v>1.3114934786037375E-5</v>
      </c>
      <c r="G22" s="1">
        <f t="shared" si="14"/>
        <v>7.9008665285613962E-6</v>
      </c>
      <c r="H22" s="1">
        <f t="shared" si="15"/>
        <v>1.7731427757328365E-5</v>
      </c>
    </row>
    <row r="23" spans="2:8" x14ac:dyDescent="0.25">
      <c r="B23" s="1">
        <v>13</v>
      </c>
      <c r="C23" s="1">
        <f t="shared" ref="C23:C36" si="16">($G$4-($E$4*D22)-($F$4*E22))/$D$4</f>
        <v>0.71838806949209755</v>
      </c>
      <c r="D23" s="1">
        <f t="shared" si="1"/>
        <v>0.86525982894649589</v>
      </c>
      <c r="E23" s="1">
        <f t="shared" ref="E23:E36" si="17">($G$6-($D$6*C23)-($E$6*D23))/$F$6</f>
        <v>0.2969363943865817</v>
      </c>
      <c r="F23" s="1">
        <f t="shared" ref="F23:F36" si="18">(ABS(C23-C22)/C23)</f>
        <v>5.4145438657579579E-6</v>
      </c>
      <c r="G23" s="1">
        <f t="shared" ref="G23:G36" si="19">(ABS(D23-D22)/D23)</f>
        <v>3.2619057203054456E-6</v>
      </c>
      <c r="H23" s="1">
        <f t="shared" ref="H23:H36" si="20">(ABS(E23-E22)/E23)</f>
        <v>7.3205713769542912E-6</v>
      </c>
    </row>
    <row r="24" spans="2:8" x14ac:dyDescent="0.25">
      <c r="B24" s="1">
        <v>14</v>
      </c>
      <c r="C24" s="1">
        <f t="shared" si="16"/>
        <v>0.71838967539425813</v>
      </c>
      <c r="D24" s="1">
        <f t="shared" si="1"/>
        <v>0.86526099418825431</v>
      </c>
      <c r="E24" s="1">
        <f t="shared" si="17"/>
        <v>0.29693549694434568</v>
      </c>
      <c r="F24" s="1">
        <f t="shared" si="18"/>
        <v>2.2354193212795852E-6</v>
      </c>
      <c r="G24" s="1">
        <f t="shared" si="19"/>
        <v>1.3466939642985186E-6</v>
      </c>
      <c r="H24" s="1">
        <f t="shared" si="20"/>
        <v>3.022347429864499E-6</v>
      </c>
    </row>
    <row r="25" spans="2:8" x14ac:dyDescent="0.25">
      <c r="B25" s="1">
        <v>15</v>
      </c>
      <c r="C25" s="1">
        <f t="shared" si="16"/>
        <v>0.7183903383998278</v>
      </c>
      <c r="D25" s="1">
        <f t="shared" si="1"/>
        <v>0.86526147526474506</v>
      </c>
      <c r="E25" s="1">
        <f t="shared" si="17"/>
        <v>0.29693512643036579</v>
      </c>
      <c r="F25" s="1">
        <f t="shared" si="18"/>
        <v>9.229043518938494E-7</v>
      </c>
      <c r="G25" s="1">
        <f t="shared" si="19"/>
        <v>5.5598972623575939E-7</v>
      </c>
      <c r="H25" s="1">
        <f t="shared" si="20"/>
        <v>1.2477943729330255E-6</v>
      </c>
    </row>
    <row r="26" spans="2:8" x14ac:dyDescent="0.25">
      <c r="B26" s="1">
        <v>16</v>
      </c>
      <c r="C26" s="1">
        <f t="shared" si="16"/>
        <v>0.71839061212533628</v>
      </c>
      <c r="D26" s="1">
        <f t="shared" si="1"/>
        <v>0.86526167387982933</v>
      </c>
      <c r="E26" s="1">
        <f t="shared" si="17"/>
        <v>0.29693497346162429</v>
      </c>
      <c r="F26" s="1">
        <f t="shared" si="18"/>
        <v>3.8102600989160371E-7</v>
      </c>
      <c r="G26" s="1">
        <f t="shared" si="19"/>
        <v>2.2954337429221436E-7</v>
      </c>
      <c r="H26" s="1">
        <f t="shared" si="20"/>
        <v>5.1515905898067652E-7</v>
      </c>
    </row>
    <row r="27" spans="2:8" x14ac:dyDescent="0.25">
      <c r="B27" s="1">
        <v>17</v>
      </c>
      <c r="C27" s="1">
        <f t="shared" si="16"/>
        <v>0.71839072513442304</v>
      </c>
      <c r="D27" s="1">
        <f t="shared" si="1"/>
        <v>0.86526175587916299</v>
      </c>
      <c r="E27" s="1">
        <f t="shared" si="17"/>
        <v>0.29693491030763519</v>
      </c>
      <c r="F27" s="1">
        <f t="shared" si="18"/>
        <v>1.5730866616354208E-7</v>
      </c>
      <c r="G27" s="1">
        <f t="shared" si="19"/>
        <v>9.4768239898889163E-8</v>
      </c>
      <c r="H27" s="1">
        <f t="shared" si="20"/>
        <v>2.1268630565673484E-7</v>
      </c>
    </row>
    <row r="28" spans="2:8" x14ac:dyDescent="0.25">
      <c r="B28" s="1">
        <v>18</v>
      </c>
      <c r="C28" s="1">
        <f t="shared" si="16"/>
        <v>0.7183907717908482</v>
      </c>
      <c r="D28" s="1">
        <f t="shared" si="1"/>
        <v>0.86526178973304058</v>
      </c>
      <c r="E28" s="1">
        <f t="shared" si="17"/>
        <v>0.29693488423416214</v>
      </c>
      <c r="F28" s="1">
        <f t="shared" si="18"/>
        <v>6.4945746799419713E-8</v>
      </c>
      <c r="G28" s="1">
        <f t="shared" si="19"/>
        <v>3.9125589494232429E-8</v>
      </c>
      <c r="H28" s="1">
        <f t="shared" si="20"/>
        <v>8.7808723163432284E-8</v>
      </c>
    </row>
    <row r="29" spans="2:8" x14ac:dyDescent="0.25">
      <c r="B29" s="1">
        <v>19</v>
      </c>
      <c r="C29" s="1">
        <f t="shared" si="16"/>
        <v>0.71839079105321091</v>
      </c>
      <c r="D29" s="1">
        <f t="shared" si="1"/>
        <v>0.86526180370980055</v>
      </c>
      <c r="E29" s="1">
        <f t="shared" si="17"/>
        <v>0.29693487346958503</v>
      </c>
      <c r="F29" s="1">
        <f t="shared" si="18"/>
        <v>2.6813209390735717E-8</v>
      </c>
      <c r="G29" s="1">
        <f t="shared" si="19"/>
        <v>1.6153215028893093E-8</v>
      </c>
      <c r="H29" s="1">
        <f t="shared" si="20"/>
        <v>3.6252316855851587E-8</v>
      </c>
    </row>
    <row r="30" spans="2:8" x14ac:dyDescent="0.25">
      <c r="B30" s="1">
        <v>20</v>
      </c>
      <c r="C30" s="1">
        <f t="shared" si="16"/>
        <v>0.71839079900578362</v>
      </c>
      <c r="D30" s="1">
        <f t="shared" si="1"/>
        <v>0.86526180948018316</v>
      </c>
      <c r="E30" s="1">
        <f t="shared" si="17"/>
        <v>0.29693486902536986</v>
      </c>
      <c r="F30" s="1">
        <f t="shared" si="18"/>
        <v>1.1069981300530373E-8</v>
      </c>
      <c r="G30" s="1">
        <f t="shared" si="19"/>
        <v>6.6689440732899629E-9</v>
      </c>
      <c r="H30" s="1">
        <f t="shared" si="20"/>
        <v>1.4966969615707453E-8</v>
      </c>
    </row>
    <row r="31" spans="2:8" x14ac:dyDescent="0.25">
      <c r="B31" s="1">
        <v>21</v>
      </c>
      <c r="C31" s="1">
        <f t="shared" si="16"/>
        <v>0.71839080228904717</v>
      </c>
      <c r="D31" s="1">
        <f t="shared" si="1"/>
        <v>0.86526181186251749</v>
      </c>
      <c r="E31" s="1">
        <f t="shared" si="17"/>
        <v>0.29693486719055118</v>
      </c>
      <c r="F31" s="1">
        <f t="shared" si="18"/>
        <v>4.5703028761825158E-9</v>
      </c>
      <c r="G31" s="1">
        <f t="shared" si="19"/>
        <v>2.7533103820691753E-9</v>
      </c>
      <c r="H31" s="1">
        <f t="shared" si="20"/>
        <v>6.1791958055830231E-9</v>
      </c>
    </row>
    <row r="32" spans="2:8" x14ac:dyDescent="0.25">
      <c r="B32" s="1">
        <v>22</v>
      </c>
      <c r="C32" s="1">
        <f t="shared" si="16"/>
        <v>0.71839080364456065</v>
      </c>
      <c r="D32" s="1">
        <f t="shared" si="1"/>
        <v>0.86526181284607739</v>
      </c>
      <c r="E32" s="1">
        <f t="shared" si="17"/>
        <v>0.29693486643303607</v>
      </c>
      <c r="F32" s="1">
        <f t="shared" si="18"/>
        <v>1.8868747656052387E-9</v>
      </c>
      <c r="G32" s="1">
        <f t="shared" si="19"/>
        <v>1.1367194132334701E-9</v>
      </c>
      <c r="H32" s="1">
        <f t="shared" si="20"/>
        <v>2.5511153853286118E-9</v>
      </c>
    </row>
    <row r="33" spans="2:8" x14ac:dyDescent="0.25">
      <c r="B33" s="1">
        <v>23</v>
      </c>
      <c r="C33" s="1">
        <f t="shared" si="16"/>
        <v>0.71839080420419177</v>
      </c>
      <c r="D33" s="1">
        <f t="shared" si="1"/>
        <v>0.86526181325214546</v>
      </c>
      <c r="E33" s="1">
        <f t="shared" si="17"/>
        <v>0.29693486612029185</v>
      </c>
      <c r="F33" s="1">
        <f t="shared" si="18"/>
        <v>7.7900651838585908E-10</v>
      </c>
      <c r="G33" s="1">
        <f t="shared" si="19"/>
        <v>4.6930080796389845E-10</v>
      </c>
      <c r="H33" s="1">
        <f t="shared" si="20"/>
        <v>1.0532418220093286E-9</v>
      </c>
    </row>
    <row r="34" spans="2:8" x14ac:dyDescent="0.25">
      <c r="B34" s="1">
        <v>24</v>
      </c>
      <c r="C34" s="1">
        <f t="shared" si="16"/>
        <v>0.71839080443523862</v>
      </c>
      <c r="D34" s="1">
        <f t="shared" si="1"/>
        <v>0.86526181341979291</v>
      </c>
      <c r="E34" s="1">
        <f t="shared" si="17"/>
        <v>0.29693486599117369</v>
      </c>
      <c r="F34" s="1">
        <f t="shared" si="18"/>
        <v>3.2161721293445755E-10</v>
      </c>
      <c r="G34" s="1">
        <f t="shared" si="19"/>
        <v>1.9375343841199432E-10</v>
      </c>
      <c r="H34" s="1">
        <f t="shared" si="20"/>
        <v>4.3483664397843558E-10</v>
      </c>
    </row>
    <row r="35" spans="2:8" x14ac:dyDescent="0.25">
      <c r="B35" s="1">
        <v>25</v>
      </c>
      <c r="C35" s="1">
        <f t="shared" si="16"/>
        <v>0.71839080453062765</v>
      </c>
      <c r="D35" s="1">
        <f t="shared" si="1"/>
        <v>0.86526181348900699</v>
      </c>
      <c r="E35" s="1">
        <f t="shared" si="17"/>
        <v>0.29693486593786655</v>
      </c>
      <c r="F35" s="1">
        <f t="shared" si="18"/>
        <v>1.3278152978376147E-10</v>
      </c>
      <c r="G35" s="1">
        <f t="shared" si="19"/>
        <v>7.9992064637177215E-11</v>
      </c>
      <c r="H35" s="1">
        <f t="shared" si="20"/>
        <v>1.7952467897093113E-10</v>
      </c>
    </row>
    <row r="36" spans="2:8" x14ac:dyDescent="0.25">
      <c r="B36" s="1">
        <v>26</v>
      </c>
      <c r="C36" s="1">
        <f t="shared" si="16"/>
        <v>0.71839080457000937</v>
      </c>
      <c r="D36" s="1">
        <f t="shared" si="1"/>
        <v>0.86526181351758247</v>
      </c>
      <c r="E36" s="1">
        <f t="shared" si="17"/>
        <v>0.29693486591585849</v>
      </c>
      <c r="F36" s="1">
        <f t="shared" si="18"/>
        <v>5.4819354391337034E-11</v>
      </c>
      <c r="G36" s="1">
        <f t="shared" si="19"/>
        <v>3.3025235683458166E-11</v>
      </c>
      <c r="H36" s="1">
        <f t="shared" si="20"/>
        <v>7.4117473445113365E-11</v>
      </c>
    </row>
    <row r="37" spans="2:8" x14ac:dyDescent="0.25">
      <c r="B37" s="1">
        <v>27</v>
      </c>
      <c r="C37" s="1">
        <f t="shared" ref="C37:C51" si="21">($G$4-($E$4*D36)-($F$4*E36))/$D$4</f>
        <v>0.71839080458626847</v>
      </c>
      <c r="D37" s="1">
        <f t="shared" si="1"/>
        <v>0.86526181352938003</v>
      </c>
      <c r="E37" s="1">
        <f t="shared" ref="E37:E51" si="22">($G$6-($D$6*C37)-($E$6*D37))/$F$6</f>
        <v>0.29693486590677221</v>
      </c>
      <c r="F37" s="1">
        <f t="shared" ref="F37:F51" si="23">(ABS(C37-C36)/C37)</f>
        <v>2.2632674401639656E-11</v>
      </c>
      <c r="G37" s="1">
        <f t="shared" ref="G37:G51" si="24">(ABS(D37-D36)/D37)</f>
        <v>1.3634674201618068E-11</v>
      </c>
      <c r="H37" s="1">
        <f t="shared" ref="H37:H51" si="25">(ABS(E37-E36)/E37)</f>
        <v>3.0600270703777851E-11</v>
      </c>
    </row>
    <row r="38" spans="2:8" x14ac:dyDescent="0.25">
      <c r="B38" s="1">
        <v>28</v>
      </c>
      <c r="C38" s="1">
        <f t="shared" si="21"/>
        <v>0.7183908045929811</v>
      </c>
      <c r="D38" s="1">
        <f t="shared" si="1"/>
        <v>0.86526181353425069</v>
      </c>
      <c r="E38" s="1">
        <f t="shared" si="22"/>
        <v>0.29693486590302093</v>
      </c>
      <c r="F38" s="1">
        <f t="shared" si="23"/>
        <v>9.3439815885335541E-12</v>
      </c>
      <c r="G38" s="1">
        <f t="shared" si="24"/>
        <v>5.6291163612529203E-12</v>
      </c>
      <c r="H38" s="1">
        <f t="shared" si="25"/>
        <v>1.263333308921654E-11</v>
      </c>
    </row>
    <row r="39" spans="2:8" x14ac:dyDescent="0.25">
      <c r="B39" s="1">
        <v>29</v>
      </c>
      <c r="C39" s="1">
        <f t="shared" si="21"/>
        <v>0.71839080459575244</v>
      </c>
      <c r="D39" s="1">
        <f t="shared" si="1"/>
        <v>0.86526181353626164</v>
      </c>
      <c r="E39" s="1">
        <f t="shared" si="22"/>
        <v>0.29693486590147222</v>
      </c>
      <c r="F39" s="1">
        <f t="shared" si="23"/>
        <v>3.8577034899949516E-12</v>
      </c>
      <c r="G39" s="1">
        <f t="shared" si="24"/>
        <v>2.3240907353636159E-12</v>
      </c>
      <c r="H39" s="1">
        <f t="shared" si="25"/>
        <v>5.215640822437967E-12</v>
      </c>
    </row>
    <row r="40" spans="2:8" x14ac:dyDescent="0.25">
      <c r="B40" s="1">
        <v>30</v>
      </c>
      <c r="C40" s="1">
        <f t="shared" si="21"/>
        <v>0.71839080459689664</v>
      </c>
      <c r="D40" s="1">
        <f t="shared" si="1"/>
        <v>0.86526181353709175</v>
      </c>
      <c r="E40" s="1">
        <f t="shared" si="22"/>
        <v>0.29693486590083279</v>
      </c>
      <c r="F40" s="1">
        <f t="shared" si="23"/>
        <v>1.5927206220585151E-12</v>
      </c>
      <c r="G40" s="1">
        <f t="shared" si="24"/>
        <v>9.5937870194319464E-13</v>
      </c>
      <c r="H40" s="1">
        <f t="shared" si="25"/>
        <v>2.1534451641203025E-12</v>
      </c>
    </row>
    <row r="41" spans="2:8" x14ac:dyDescent="0.25">
      <c r="B41" s="1">
        <v>31</v>
      </c>
      <c r="C41" s="1">
        <f t="shared" si="21"/>
        <v>0.71839080459736893</v>
      </c>
      <c r="D41" s="1">
        <f t="shared" si="1"/>
        <v>0.86526181353743448</v>
      </c>
      <c r="E41" s="1">
        <f t="shared" si="22"/>
        <v>0.29693486590056883</v>
      </c>
      <c r="F41" s="1">
        <f t="shared" si="23"/>
        <v>6.5742611354865795E-13</v>
      </c>
      <c r="G41" s="1">
        <f t="shared" si="24"/>
        <v>3.9609496494549533E-13</v>
      </c>
      <c r="H41" s="1">
        <f t="shared" si="25"/>
        <v>8.8893408762923351E-13</v>
      </c>
    </row>
    <row r="42" spans="2:8" x14ac:dyDescent="0.25">
      <c r="B42" s="1">
        <v>32</v>
      </c>
      <c r="C42" s="1">
        <f t="shared" si="21"/>
        <v>0.71839080459756399</v>
      </c>
      <c r="D42" s="1">
        <f t="shared" si="1"/>
        <v>0.86526181353757614</v>
      </c>
      <c r="E42" s="1">
        <f t="shared" si="22"/>
        <v>0.29693486590045975</v>
      </c>
      <c r="F42" s="1">
        <f t="shared" si="23"/>
        <v>2.7153213011393475E-13</v>
      </c>
      <c r="G42" s="1">
        <f t="shared" si="24"/>
        <v>1.6372438460329424E-13</v>
      </c>
      <c r="H42" s="1">
        <f t="shared" si="25"/>
        <v>3.6735131066079611E-13</v>
      </c>
    </row>
    <row r="43" spans="2:8" x14ac:dyDescent="0.25">
      <c r="B43" s="1">
        <v>33</v>
      </c>
      <c r="C43" s="1">
        <f t="shared" si="21"/>
        <v>0.71839080459764459</v>
      </c>
      <c r="D43" s="1">
        <f t="shared" si="1"/>
        <v>0.86526181353763454</v>
      </c>
      <c r="E43" s="1">
        <f t="shared" si="22"/>
        <v>0.29693486590041474</v>
      </c>
      <c r="F43" s="1">
        <f t="shared" si="23"/>
        <v>1.1219825069020745E-13</v>
      </c>
      <c r="G43" s="1">
        <f t="shared" si="24"/>
        <v>6.7491399922670021E-14</v>
      </c>
      <c r="H43" s="1">
        <f t="shared" si="25"/>
        <v>1.5161420506155257E-13</v>
      </c>
    </row>
    <row r="44" spans="2:8" x14ac:dyDescent="0.25">
      <c r="B44" s="1">
        <v>34</v>
      </c>
      <c r="C44" s="1">
        <f t="shared" si="21"/>
        <v>0.71839080459767779</v>
      </c>
      <c r="D44" s="1">
        <f t="shared" si="1"/>
        <v>0.86526181353765863</v>
      </c>
      <c r="E44" s="1">
        <f t="shared" si="22"/>
        <v>0.29693486590039619</v>
      </c>
      <c r="F44" s="1">
        <f t="shared" si="23"/>
        <v>4.620837046332022E-14</v>
      </c>
      <c r="G44" s="1">
        <f t="shared" si="24"/>
        <v>2.7843410234256631E-14</v>
      </c>
      <c r="H44" s="1">
        <f t="shared" si="25"/>
        <v>6.2440375450754287E-14</v>
      </c>
    </row>
    <row r="45" spans="2:8" x14ac:dyDescent="0.25">
      <c r="B45" s="1">
        <v>35</v>
      </c>
      <c r="C45" s="1">
        <f t="shared" si="21"/>
        <v>0.71839080459769156</v>
      </c>
      <c r="D45" s="1">
        <f t="shared" si="1"/>
        <v>0.86526181353766862</v>
      </c>
      <c r="E45" s="1">
        <f t="shared" si="22"/>
        <v>0.29693486590038848</v>
      </c>
      <c r="F45" s="1">
        <f t="shared" si="23"/>
        <v>1.9163337583450158E-14</v>
      </c>
      <c r="G45" s="1">
        <f t="shared" si="24"/>
        <v>1.1547958161673124E-14</v>
      </c>
      <c r="H45" s="1">
        <f t="shared" si="25"/>
        <v>2.5985665232500214E-14</v>
      </c>
    </row>
    <row r="46" spans="2:8" x14ac:dyDescent="0.25">
      <c r="B46" s="1">
        <v>36</v>
      </c>
      <c r="C46" s="1">
        <f t="shared" si="21"/>
        <v>0.71839080459769711</v>
      </c>
      <c r="D46" s="1">
        <f t="shared" si="1"/>
        <v>0.86526181353767262</v>
      </c>
      <c r="E46" s="1">
        <f t="shared" si="22"/>
        <v>0.29693486590038543</v>
      </c>
      <c r="F46" s="1">
        <f t="shared" si="23"/>
        <v>7.7271522513911331E-15</v>
      </c>
      <c r="G46" s="1">
        <f t="shared" si="24"/>
        <v>4.6191832646692279E-15</v>
      </c>
      <c r="H46" s="1">
        <f t="shared" si="25"/>
        <v>1.0282097753867096E-14</v>
      </c>
    </row>
    <row r="47" spans="2:8" x14ac:dyDescent="0.25">
      <c r="B47" s="1">
        <v>37</v>
      </c>
      <c r="C47" s="1">
        <f t="shared" si="21"/>
        <v>0.71839080459769955</v>
      </c>
      <c r="D47" s="1">
        <f t="shared" si="1"/>
        <v>0.8652618135376744</v>
      </c>
      <c r="E47" s="1">
        <f t="shared" si="22"/>
        <v>0.29693486590038409</v>
      </c>
      <c r="F47" s="1">
        <f t="shared" si="23"/>
        <v>3.3999469906120871E-15</v>
      </c>
      <c r="G47" s="1">
        <f t="shared" si="24"/>
        <v>2.0529703398529862E-15</v>
      </c>
      <c r="H47" s="1">
        <f t="shared" si="25"/>
        <v>4.4867335653238443E-15</v>
      </c>
    </row>
    <row r="48" spans="2:8" x14ac:dyDescent="0.25">
      <c r="B48" s="1">
        <v>38</v>
      </c>
      <c r="C48" s="1">
        <f t="shared" si="21"/>
        <v>0.71839080459770055</v>
      </c>
      <c r="D48" s="1">
        <f t="shared" si="1"/>
        <v>0.86526181353767528</v>
      </c>
      <c r="E48" s="1">
        <f t="shared" si="22"/>
        <v>0.29693486590038337</v>
      </c>
      <c r="F48" s="1">
        <f t="shared" si="23"/>
        <v>1.3908874052503973E-15</v>
      </c>
      <c r="G48" s="1">
        <f t="shared" si="24"/>
        <v>1.0264851699264919E-15</v>
      </c>
      <c r="H48" s="1">
        <f t="shared" si="25"/>
        <v>2.4303140145504214E-15</v>
      </c>
    </row>
    <row r="49" spans="2:8" x14ac:dyDescent="0.25">
      <c r="B49" s="1">
        <v>39</v>
      </c>
      <c r="C49" s="1">
        <f t="shared" si="21"/>
        <v>0.71839080459770088</v>
      </c>
      <c r="D49" s="1">
        <f t="shared" si="1"/>
        <v>0.86526181353767551</v>
      </c>
      <c r="E49" s="1">
        <f t="shared" si="22"/>
        <v>0.29693486590038332</v>
      </c>
      <c r="F49" s="1">
        <f t="shared" si="23"/>
        <v>4.6362913508346559E-16</v>
      </c>
      <c r="G49" s="1">
        <f t="shared" si="24"/>
        <v>2.5662129248162292E-16</v>
      </c>
      <c r="H49" s="1">
        <f t="shared" si="25"/>
        <v>1.86947231888494E-16</v>
      </c>
    </row>
    <row r="50" spans="2:8" x14ac:dyDescent="0.25">
      <c r="B50" s="1">
        <v>40</v>
      </c>
      <c r="C50" s="1">
        <f t="shared" si="21"/>
        <v>0.7183908045977011</v>
      </c>
      <c r="D50" s="1">
        <f t="shared" si="1"/>
        <v>0.86526181353767551</v>
      </c>
      <c r="E50" s="1">
        <f t="shared" si="22"/>
        <v>0.2969348659003832</v>
      </c>
      <c r="F50" s="1">
        <f t="shared" si="23"/>
        <v>3.0908609005564361E-16</v>
      </c>
      <c r="G50" s="1">
        <f t="shared" si="24"/>
        <v>0</v>
      </c>
      <c r="H50" s="1">
        <f t="shared" si="25"/>
        <v>3.7389446377698815E-16</v>
      </c>
    </row>
    <row r="51" spans="2:8" x14ac:dyDescent="0.25">
      <c r="B51" s="1">
        <v>41</v>
      </c>
      <c r="C51" s="6">
        <f t="shared" si="21"/>
        <v>0.7183908045977011</v>
      </c>
      <c r="D51" s="6">
        <f t="shared" si="1"/>
        <v>0.86526181353767551</v>
      </c>
      <c r="E51" s="6">
        <f t="shared" si="22"/>
        <v>0.2969348659003832</v>
      </c>
      <c r="F51" s="1">
        <f t="shared" si="23"/>
        <v>0</v>
      </c>
      <c r="G51" s="1">
        <f t="shared" si="24"/>
        <v>0</v>
      </c>
      <c r="H51" s="1">
        <f t="shared" si="25"/>
        <v>0</v>
      </c>
    </row>
    <row r="52" spans="2:8" x14ac:dyDescent="0.25">
      <c r="B52" s="1"/>
      <c r="C52" s="1"/>
      <c r="D52" s="1"/>
      <c r="E52" s="1"/>
      <c r="F52" s="1"/>
      <c r="G52" s="1"/>
      <c r="H52" s="1"/>
    </row>
    <row r="53" spans="2:8" x14ac:dyDescent="0.25">
      <c r="B53" s="1"/>
      <c r="C53" s="1"/>
      <c r="D53" s="1"/>
      <c r="E53" s="1"/>
      <c r="F53" s="1"/>
      <c r="G53" s="1"/>
      <c r="H53" s="1"/>
    </row>
    <row r="54" spans="2:8" x14ac:dyDescent="0.25">
      <c r="B54" s="1"/>
      <c r="C54" s="1"/>
      <c r="D54" s="1"/>
      <c r="E54" s="1"/>
      <c r="F54" s="1"/>
      <c r="G54" s="1"/>
      <c r="H54" s="1"/>
    </row>
    <row r="55" spans="2:8" x14ac:dyDescent="0.25">
      <c r="B55" s="1"/>
      <c r="C55" s="1"/>
      <c r="D55" s="1"/>
      <c r="E55" s="1"/>
      <c r="F55" s="1"/>
      <c r="G55" s="1"/>
      <c r="H55" s="1"/>
    </row>
    <row r="56" spans="2:8" x14ac:dyDescent="0.25">
      <c r="B56" s="1"/>
      <c r="C56" s="1"/>
      <c r="D56" s="1"/>
      <c r="E56" s="1"/>
      <c r="F56" s="1"/>
      <c r="G56" s="1"/>
      <c r="H56" s="1"/>
    </row>
    <row r="57" spans="2:8" x14ac:dyDescent="0.25">
      <c r="B57" s="1"/>
      <c r="C57" s="1"/>
      <c r="D57" s="1"/>
      <c r="E57" s="1"/>
      <c r="F57" s="1"/>
      <c r="G57" s="1"/>
      <c r="H57" s="1"/>
    </row>
    <row r="58" spans="2:8" x14ac:dyDescent="0.25">
      <c r="B58" s="1"/>
      <c r="C58" s="1"/>
      <c r="D58" s="1"/>
      <c r="E58" s="1"/>
      <c r="F58" s="1"/>
      <c r="G58" s="1"/>
      <c r="H58" s="1"/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DC40-9439-4CF8-A529-212677E5A24B}">
  <dimension ref="A1:L34"/>
  <sheetViews>
    <sheetView tabSelected="1" workbookViewId="0">
      <selection activeCell="I5" sqref="I5"/>
    </sheetView>
  </sheetViews>
  <sheetFormatPr baseColWidth="10" defaultRowHeight="15" x14ac:dyDescent="0.25"/>
  <cols>
    <col min="1" max="1" width="13.7109375" bestFit="1" customWidth="1"/>
    <col min="2" max="2" width="139" bestFit="1" customWidth="1"/>
    <col min="4" max="4" width="12" bestFit="1" customWidth="1"/>
    <col min="6" max="6" width="12.7109375" bestFit="1" customWidth="1"/>
  </cols>
  <sheetData>
    <row r="1" spans="1:12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/>
      <c r="B2" s="4" t="s">
        <v>33</v>
      </c>
      <c r="C2" s="4" t="s">
        <v>34</v>
      </c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35</v>
      </c>
      <c r="B4" s="4" t="s">
        <v>37</v>
      </c>
      <c r="C4" s="4"/>
      <c r="D4" s="4" t="s">
        <v>0</v>
      </c>
      <c r="E4" s="4" t="s">
        <v>1</v>
      </c>
      <c r="F4" s="4" t="s">
        <v>35</v>
      </c>
      <c r="G4" s="4" t="s">
        <v>36</v>
      </c>
      <c r="H4" s="4" t="s">
        <v>39</v>
      </c>
      <c r="I4" s="4" t="s">
        <v>40</v>
      </c>
      <c r="J4" s="4"/>
      <c r="K4" s="4"/>
      <c r="L4" s="4"/>
    </row>
    <row r="5" spans="1:12" x14ac:dyDescent="0.25">
      <c r="A5" s="4" t="s">
        <v>36</v>
      </c>
      <c r="B5" s="4" t="s">
        <v>38</v>
      </c>
      <c r="C5" s="4"/>
      <c r="D5" s="4">
        <v>3</v>
      </c>
      <c r="E5" s="4">
        <v>3</v>
      </c>
      <c r="F5" s="4">
        <f>(5+D5+E5)/(((50-2*D5-E5)^2)*(20-D5))-0.0004</f>
        <v>-1.50750603632292E-5</v>
      </c>
      <c r="G5" s="4">
        <f>((5+D5+E5)/(50-2*D5-E5))-0.037</f>
        <v>0.23129268292682928</v>
      </c>
      <c r="H5" s="4">
        <v>-9.8979662746655914E-2</v>
      </c>
      <c r="I5" s="4">
        <v>0.45558640575878634</v>
      </c>
      <c r="J5" s="4"/>
      <c r="K5" s="4"/>
      <c r="L5" s="4"/>
    </row>
    <row r="6" spans="1:12" x14ac:dyDescent="0.25">
      <c r="A6" s="4"/>
      <c r="B6" s="4"/>
      <c r="C6" s="4"/>
      <c r="D6" s="4">
        <f>D5+H5</f>
        <v>2.9010203372533443</v>
      </c>
      <c r="E6" s="4">
        <f>I5+E5</f>
        <v>3.4555864057587864</v>
      </c>
      <c r="F6" s="4">
        <f>(5+D6+E6)/(((50-2*D6-E6)^2)*(20-D6))-0.0004</f>
        <v>1.1584690688898683E-7</v>
      </c>
      <c r="G6" s="4">
        <f>((5+D6+E6)/(50-2*D6-E6))-0.037</f>
        <v>0.24174190748254851</v>
      </c>
      <c r="H6" s="4">
        <v>-7.559264256302918E-2</v>
      </c>
      <c r="I6" s="4">
        <v>-0.13277450370247099</v>
      </c>
      <c r="J6" s="4"/>
      <c r="K6" s="4"/>
      <c r="L6" s="4"/>
    </row>
    <row r="7" spans="1:12" x14ac:dyDescent="0.25">
      <c r="A7" s="4"/>
      <c r="B7" s="4"/>
      <c r="C7" s="4"/>
      <c r="D7" s="4">
        <f>D6+H6</f>
        <v>2.825427694690315</v>
      </c>
      <c r="E7" s="4">
        <f>E6+I6</f>
        <v>3.3228119020563156</v>
      </c>
      <c r="F7" s="4">
        <f>(5+D7+E7)/(((50-2*D7-E7)^2)*(20-D7))-0.0004</f>
        <v>-1.4348550632803316E-5</v>
      </c>
      <c r="G7" s="4">
        <f>((5+D7+E7)/(50-2*D7-E7))-0.037</f>
        <v>0.23473375880169176</v>
      </c>
      <c r="H7" s="4">
        <v>-7.3511353787043807E-2</v>
      </c>
      <c r="I7" s="4">
        <v>0.13123631019257018</v>
      </c>
      <c r="J7" s="4"/>
      <c r="K7" s="4"/>
      <c r="L7" s="4"/>
    </row>
    <row r="8" spans="1:12" x14ac:dyDescent="0.25">
      <c r="A8" s="4" t="s">
        <v>42</v>
      </c>
      <c r="B8" s="4" t="s">
        <v>41</v>
      </c>
      <c r="C8" s="4"/>
      <c r="D8" s="4">
        <f>D7+H7</f>
        <v>2.751916340903271</v>
      </c>
      <c r="E8" s="4">
        <f>E7+I7</f>
        <v>3.4540482122488858</v>
      </c>
      <c r="F8" s="4">
        <f>(5+D8+E8)/(((50-2*D8-E8)^2)*(20-D8))-0.0004</f>
        <v>-1.4300708037867074E-5</v>
      </c>
      <c r="G8" s="4">
        <f>((5+D8+E8)/(50-2*D8-E8))-0.037</f>
        <v>0.23603572031028672</v>
      </c>
      <c r="H8" s="4">
        <v>-7.1392494626194097E-2</v>
      </c>
      <c r="I8" s="4">
        <v>0.127509417169893</v>
      </c>
      <c r="J8" s="4"/>
      <c r="K8" s="4"/>
      <c r="L8" s="4"/>
    </row>
    <row r="9" spans="1:12" x14ac:dyDescent="0.25">
      <c r="A9" s="4" t="s">
        <v>43</v>
      </c>
      <c r="B9" s="4" t="s">
        <v>46</v>
      </c>
      <c r="C9" s="4"/>
      <c r="D9" s="4">
        <f>D8+H8</f>
        <v>2.6805238462770768</v>
      </c>
      <c r="E9" s="4">
        <f>E8+I8</f>
        <v>3.581557629418779</v>
      </c>
      <c r="F9" s="4">
        <f>(5+D9+E9)/(((50-2*D9-E9)^2)*(20-D9))-0.0004</f>
        <v>-1.4254260742156764E-5</v>
      </c>
      <c r="G9" s="4">
        <f>((5+D9+E9)/(50-2*D9-E9))-0.037</f>
        <v>0.2373009283470939</v>
      </c>
      <c r="H9" s="4">
        <v>-6.9370956847632628E-2</v>
      </c>
      <c r="I9" s="4">
        <v>-0.12394430341908901</v>
      </c>
      <c r="J9" s="4"/>
      <c r="K9" s="4"/>
      <c r="L9" s="4"/>
    </row>
    <row r="10" spans="1:12" x14ac:dyDescent="0.25">
      <c r="A10" s="4"/>
      <c r="B10" s="4"/>
      <c r="C10" s="4"/>
      <c r="D10" s="3">
        <f>D9+H9</f>
        <v>2.611152889429444</v>
      </c>
      <c r="E10" s="3">
        <f>E9+I9</f>
        <v>3.4576133259996902</v>
      </c>
      <c r="F10" s="4">
        <f>(5+D10+E10)/(((50-2*D10-E10)^2)*(20-D10))-0.0004</f>
        <v>-2.717407884524661E-5</v>
      </c>
      <c r="G10" s="4">
        <f>((5+D10+E10)/(50-2*D10-E10))-0.037</f>
        <v>0.23087861920015365</v>
      </c>
      <c r="H10" s="4"/>
      <c r="I10" s="4"/>
      <c r="J10" s="4"/>
      <c r="K10" s="4"/>
      <c r="L10" s="4"/>
    </row>
    <row r="11" spans="1:12" x14ac:dyDescent="0.25">
      <c r="A11" s="4" t="s">
        <v>44</v>
      </c>
      <c r="B11" s="4" t="s">
        <v>47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 t="s">
        <v>45</v>
      </c>
      <c r="B12" s="4" t="s">
        <v>48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/>
      <c r="B14" s="4"/>
      <c r="C14" s="4"/>
      <c r="D14" s="7" t="s">
        <v>32</v>
      </c>
      <c r="E14" s="7"/>
      <c r="F14" s="7"/>
      <c r="G14" s="4"/>
      <c r="H14" s="4"/>
      <c r="I14" s="4"/>
      <c r="J14" s="4"/>
      <c r="K14" s="4"/>
      <c r="L14" s="4"/>
    </row>
    <row r="15" spans="1:12" x14ac:dyDescent="0.25">
      <c r="A15" s="4"/>
      <c r="B15" s="4"/>
      <c r="C15" s="4"/>
      <c r="D15" s="4" t="s">
        <v>0</v>
      </c>
      <c r="E15" s="4" t="s">
        <v>1</v>
      </c>
      <c r="F15" s="4" t="s">
        <v>49</v>
      </c>
      <c r="G15" s="4"/>
      <c r="H15" s="4"/>
      <c r="I15" s="4"/>
      <c r="J15" s="4"/>
      <c r="K15" s="4"/>
      <c r="L15" s="4"/>
    </row>
    <row r="16" spans="1:12" x14ac:dyDescent="0.25">
      <c r="A16" s="4"/>
      <c r="B16" s="4"/>
      <c r="C16" s="4">
        <v>2.6805238462770768</v>
      </c>
      <c r="D16">
        <f>((8*C16^3)+(16*(C16^2)*C17)-(220*C16^2)+(8*C16*(C17^2))-(520*C16*C17)-(2800*C16)+(C17^3)+(3600*C17)+82500-(155*C17^2))/(((50-2*C16-C17)^4)*(20-C16)^2)</f>
        <v>9.7017836173173924E-5</v>
      </c>
      <c r="E16" s="4">
        <f>((C17+60)/((20-C16)*(50-2*C16-C17)^3))</f>
        <v>5.4310825170066547E-5</v>
      </c>
      <c r="F16" s="4">
        <f>-F9</f>
        <v>1.4254260742156764E-5</v>
      </c>
      <c r="G16" s="4"/>
      <c r="H16" s="4"/>
      <c r="I16" s="4"/>
      <c r="J16" s="4"/>
      <c r="K16" s="4"/>
      <c r="L16" s="4"/>
    </row>
    <row r="17" spans="1:12" x14ac:dyDescent="0.25">
      <c r="A17" s="4"/>
      <c r="B17" s="4"/>
      <c r="C17" s="4">
        <v>3.8471066368237214</v>
      </c>
      <c r="D17">
        <f>((-2*C16^2)+(-4*C16*C17)+(-20*C16)+(55*C17)+(850)+(-C17^2))/((50-(2*C16)-C17)*(10-C17))</f>
        <v>3.8534178246775954</v>
      </c>
      <c r="E17" s="4">
        <f>((-C16+55))/((50-2*C16-C17)*(10-C16))</f>
        <v>0.1752306334354804</v>
      </c>
      <c r="F17" s="4">
        <f>-G9</f>
        <v>-0.2373009283470939</v>
      </c>
      <c r="G17" s="4"/>
      <c r="H17" s="4"/>
      <c r="I17" s="4"/>
      <c r="J17" s="4"/>
      <c r="K17" s="4"/>
      <c r="L17" s="4"/>
    </row>
    <row r="18" spans="1:12" x14ac:dyDescent="0.25">
      <c r="A18" s="4"/>
      <c r="B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 t="s">
        <v>50</v>
      </c>
      <c r="E19" s="4"/>
      <c r="F19" s="4"/>
      <c r="G19" s="4" t="s">
        <v>51</v>
      </c>
      <c r="H19" s="4"/>
      <c r="I19" s="4"/>
      <c r="J19" s="4"/>
      <c r="K19" s="4"/>
      <c r="L19" s="4"/>
    </row>
    <row r="20" spans="1:12" x14ac:dyDescent="0.25">
      <c r="A20" s="4"/>
      <c r="B20" s="4"/>
      <c r="C20" s="4"/>
      <c r="D20" s="4" cm="1">
        <f t="array" ref="D20:E21">MINVERSE(D16:E17)</f>
        <v>-911.32197105259263</v>
      </c>
      <c r="E20" s="4">
        <v>0.28245431334186011</v>
      </c>
      <c r="F20" s="4"/>
      <c r="G20" s="4" cm="1">
        <f t="array" ref="G20:G21">MMULT(_xlfn.ANCHORARRAY(D20),F16:F17)</f>
        <v>-8.0016891767104248E-2</v>
      </c>
      <c r="H20" s="4"/>
      <c r="I20" s="4"/>
      <c r="J20" s="4"/>
      <c r="K20" s="4"/>
      <c r="L20" s="4"/>
    </row>
    <row r="21" spans="1:12" x14ac:dyDescent="0.25">
      <c r="A21" s="4"/>
      <c r="B21" s="4"/>
      <c r="C21" s="4"/>
      <c r="D21" s="4">
        <v>20040.470427035139</v>
      </c>
      <c r="E21" s="4">
        <v>-0.50456066930299848</v>
      </c>
      <c r="F21" s="4"/>
      <c r="G21" s="4">
        <v>0.40539480609547318</v>
      </c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</sheetData>
  <mergeCells count="1">
    <mergeCell ref="D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Cramer 3x3</vt:lpstr>
      <vt:lpstr>Gauss 3x3</vt:lpstr>
      <vt:lpstr>Siedel</vt:lpstr>
      <vt:lpstr>Newton-Raphson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Aldebarán Salazar</dc:creator>
  <cp:lastModifiedBy>Aldebarán Salazar</cp:lastModifiedBy>
  <dcterms:created xsi:type="dcterms:W3CDTF">2021-10-23T14:36:13Z</dcterms:created>
  <dcterms:modified xsi:type="dcterms:W3CDTF">2021-10-24T20:52:18Z</dcterms:modified>
</cp:coreProperties>
</file>