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hTschhy7h10pEdY4jyvNL5EeexNQ=="/>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ID#AAAALmG-diE
turnen    (2021-03-03 15:49:24)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25">
      <text>
        <t xml:space="preserve">======
ID#AAAALmG-diA
turnen    (2021-03-03 15:49:24)
The homepage / starting page layout is clear and uncluttered with sufficient 'white space' (Medium importance)
Users should be able to quickly scan the homepage and make sense of both the content available and of how the site is structured.</t>
      </text>
    </comment>
    <comment authorId="0" ref="B41">
      <text>
        <t xml:space="preserve">======
ID#AAAALmG-dh8
turnen    (2021-03-03 15:49:24)
The current location is clearly indicated (e.g. breadcrumb, highlighted menu item) (Low importance)
Users should always know where they are in the site or application.</t>
      </text>
    </comment>
    <comment authorId="0" ref="B105">
      <text>
        <t xml:space="preserve">======
ID#AAAALmG-dh4
turnen    (2021-03-03 15:49:24)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9">
      <text>
        <t xml:space="preserve">======
ID#AAAALmG-dhw
turnen    (2021-03-03 15:49:24)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5">
      <text>
        <t xml:space="preserve">======
ID#AAAALmG-dhs
turnen    (2021-03-03 15:49:24)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01">
      <text>
        <t xml:space="preserve">======
ID#AAAALmG-dho
turnen    (2021-03-03 15:49:24)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1">
      <text>
        <t xml:space="preserve">======
ID#AAAALmG-dhk
turnen    (2021-03-03 15:49:24)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45">
      <text>
        <t xml:space="preserve">======
ID#AAAALmG-dhg
turnen    (2021-03-03 15:49:24)
A clear and well structure site map or index is provided (where necessary) (Low importance)
The sitemap might be part of the header or footer and should ideally be available from every page on the site.</t>
      </text>
    </comment>
    <comment authorId="0" ref="B39">
      <text>
        <t xml:space="preserve">======
ID#AAAALmG-dhc
turnen    (2021-03-03 15:49:24)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53">
      <text>
        <t xml:space="preserve">======
ID#AAAALmG-dhY
turnen    (2021-03-03 15:49:24)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115">
      <text>
        <t xml:space="preserve">======
ID#AAAALmG-dhU
turnen    (2021-03-03 15:49:24)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51">
      <text>
        <t xml:space="preserve">======
ID#AAAALmG-dhQ
turnen    (2021-03-03 15:49:24)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1">
      <text>
        <t xml:space="preserve">======
ID#AAAALmG-dhM
turnen    (2021-03-03 15:49:24)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3">
      <text>
        <t xml:space="preserve">======
ID#AAAALmG-dhI
turnen    (2021-03-03 15:49:24)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85">
      <text>
        <t xml:space="preserve">======
ID#AAAALmG-dhE
turnen    (2021-03-03 15:49:24)
Users are able to easily recover (i.e. not have to start again) from errors (Medium importance)
For example, users might be able to re-edit and resubmit a form or enter a different value.</t>
      </text>
    </comment>
    <comment authorId="0" ref="B75">
      <text>
        <t xml:space="preserve">======
ID#AAAALmG-dhA
turnen    (2021-03-03 15:49:24)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69">
      <text>
        <t xml:space="preserve">======
ID#AAAALmG-dg8
turnen    (2021-03-03 15:49:24)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67">
      <text>
        <t xml:space="preserve">======
ID#AAAALmG-dg4
turnen    (2021-03-03 15:49:24)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1">
      <text>
        <t xml:space="preserve">======
ID#AAAALmG-dg0
turnen    (2021-03-03 15:49:24)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37">
      <text>
        <t xml:space="preserve">======
ID#AAAALmG-dgs
turnen    (2021-03-03 15:49:24)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43">
      <text>
        <t xml:space="preserve">======
ID#AAAALmG-dgo
turnen    (2021-03-03 15:49:24)
Users can easily get back to the homepage or a relevant start point (Low importance)
For example, a homepage link might be part of the breadcrumb or a home link might be available as part of the header.</t>
      </text>
    </comment>
    <comment authorId="0" ref="B23">
      <text>
        <t xml:space="preserve">======
ID#AAAALmG-dgk
turnen    (2021-03-03 15:49:24)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1">
      <text>
        <t xml:space="preserve">======
ID#AAAALmG-dgg
turnen    (2021-03-03 15:49:24)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3">
      <text>
        <t xml:space="preserve">======
ID#AAAALmG-dgc
turnen    (2021-03-03 15:49:24)
Language, terminology and tone used is appropriate and readily understood by the target audience (High importance)
Jargon should be kept to a minimum and plain language should be used where ever possible.</t>
      </text>
    </comment>
    <comment authorId="0" ref="B71">
      <text>
        <t xml:space="preserve">======
ID#AAAALmG-dgY
turnen    (2021-03-03 15:49:24)
Required and optional form fields are clearly indicated (e.g. using text or '*') (Low importance)
Where most fields are required the optional fields should be identified and when most fields are optional the required fields should be identified.</t>
      </text>
    </comment>
    <comment authorId="0" ref="B61">
      <text>
        <t xml:space="preserve">======
ID#AAAALmG-dgU
turnen    (2021-03-03 15:49:24)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95">
      <text>
        <t xml:space="preserve">======
ID#AAAALmG-dgQ
turnen    (2021-03-03 15:49:24)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03">
      <text>
        <t xml:space="preserve">======
ID#AAAALmG-dgM
turnen    (2021-03-03 15:49:24)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97">
      <text>
        <t xml:space="preserve">======
ID#AAAALmG-dgI
turnen    (2021-03-03 15:49:24)
Text and content is legible and scanable, with good typography and visual contrast (Medium importance)
Users should be able to quickly scan headers and body text, in order to get an overview of what's available.</t>
      </text>
    </comment>
    <comment authorId="0" ref="B73">
      <text>
        <t xml:space="preserve">======
ID#AAAALmG-dgE
turnen    (2021-03-03 15:49:24)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1">
      <text>
        <t xml:space="preserve">======
ID#AAAALmG-dgA
turnen    (2021-03-03 15:49:24)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ID#AAAALmG-df8
turnen    (2021-03-03 15:49:24)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63">
      <text>
        <t xml:space="preserve">======
ID#AAAALmG-df4
turnen    (2021-03-03 15:49:24)
Users can easily give feedback (Very low importance)
For example, via email or an online feedback / contact us form. There should be an indication of how long users can expect to wait for a response if a query has been made.</t>
      </text>
    </comment>
    <comment authorId="0" ref="B113">
      <text>
        <t xml:space="preserve">======
ID#AAAALmG-df0
turnen    (2021-03-03 15:49:24)
Errors and reliability issues don't inhibit the user experience (High importance)
Sites and applications should be free of bugs and shouldn't have any broken links.</t>
      </text>
    </comment>
    <comment authorId="0" ref="B55">
      <text>
        <t xml:space="preserve">======
ID#AAAALmG-dfw
turnen    (2021-03-03 15:49:24)
Search results are relevant, comprehensive, precise, and well displayed (High importance)
It should be easy for users to see what has been returned, to work out why something has been returned and to determine how many results there are.</t>
      </text>
    </comment>
    <comment authorId="0" ref="B13">
      <text>
        <t xml:space="preserve">======
ID#AAAALmG-dfs
turnen    (2021-03-03 15:49:24)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79">
      <text>
        <t xml:space="preserve">======
ID#AAAALmG-dfo
turnen    (2021-03-03 15:49:24)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7">
      <text>
        <t xml:space="preserve">======
ID#AAAALmG-dfk
turnen    (2021-03-03 15:49:24)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5">
      <text>
        <t xml:space="preserve">======
ID#AAAALmG-dfg
turnen    (2021-03-03 15:49:24)
Users are adequately supported according to their level of expertise (Medium importance)
For example, novice users are given help and instructions and features are progressively disclosed (e.g. advanced features not being shown by default).</t>
      </text>
    </comment>
    <comment authorId="0" ref="B89">
      <text>
        <t xml:space="preserve">======
ID#AAAALmG-dfc
turnen    (2021-03-03 15:49:24)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3">
      <text>
        <t xml:space="preserve">======
ID#AAAALmG-dfY
turnen    (2021-03-03 15:49:24)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07">
      <text>
        <t xml:space="preserve">======
ID#AAAALmG-dfU
turnen    (2021-03-03 15:49:24)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List>
  <extLst>
    <ext uri="GoogleSheetsCustomDataVersion1">
      <go:sheetsCustomData xmlns:go="http://customooxmlschemas.google.com/" r:id="rId1" roundtripDataSignature="AMtx7mgT7Sr+9oncf47h24c2FfIRAs0afQ=="/>
    </ext>
  </extLst>
</comments>
</file>

<file path=xl/sharedStrings.xml><?xml version="1.0" encoding="utf-8"?>
<sst xmlns="http://schemas.openxmlformats.org/spreadsheetml/2006/main" count="280" uniqueCount="176">
  <si>
    <t>Usability review</t>
  </si>
  <si>
    <t>Enter score</t>
  </si>
  <si>
    <t>Very poor</t>
  </si>
  <si>
    <t>Civitatis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</si>
  <si>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</si>
  <si>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</si>
  <si>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</si>
  <si>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</si>
  <si>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</si>
  <si>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</si>
  <si>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</si>
  <si>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</si>
  <si>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</si>
  <si>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</si>
  <si>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</si>
  <si>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</si>
  <si>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</si>
  <si>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</si>
  <si>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</si>
  <si>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</si>
  <si>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Para un usuario que provenga de Granada es bastante intuitivo y es bastante facil de usar pero si es de otro pais pues resulta complicado, ya que hay tours en pocos idiomas</t>
  </si>
  <si>
    <t>Features and functionality support users desired workflows.</t>
  </si>
  <si>
    <t>La web tiene varios idiomas entre los que están el inglés, español, italiano, francés y portugués por lo que un turista que no hable en estos idiomas no tiene posibilidad de entenderla</t>
  </si>
  <si>
    <t>Frequently-used tasks are readily available (e.g. easily accessible from the homepage) and well supported (e.g. short cuts are available).</t>
  </si>
  <si>
    <t>Además, en la pagina quedan registradas nuestras anteriores consultas, por ejemplo a mi ya se me ha quedado guardada la busqueda de tours en Granada y me aparece en el inicio</t>
  </si>
  <si>
    <t>Users are adequately supported according to their level of expertise (e.g. short cuts for expert users, help and instructions for novice users).</t>
  </si>
  <si>
    <t>No dispone de ningún texto de ayuda ni ninguna diferenciación entre distintos tipos de usuario. Para todos se usa la misma interfaz</t>
  </si>
  <si>
    <t>Call to actions (e.g. register, add to basket, submit) are clear, well labelled and appear clickable.</t>
  </si>
  <si>
    <t>Como reservar tours es el proposito de cada anuncio esto queda resaltado en un color llamativo y en un gran tamaño</t>
  </si>
  <si>
    <t>Homepage / starting page</t>
  </si>
  <si>
    <t>The Homepage / starting page provides a clear snapshot and overview of the content, features and functionality available.</t>
  </si>
  <si>
    <t>La página principal es muy clara, posee un listado claro de las actividades, indicándose su precio y su calificación en base a opiniones</t>
  </si>
  <si>
    <t>The home page / starting page is effective in orienting and directing users to their desired information and tasks.</t>
  </si>
  <si>
    <t>En la pagina principal a parte de los tppurs que podemos elegir tambien nos sale para iniciar sesion, para ver nuestro carrito, los tours que hemos marcados como favoritos, y los  datos de nuestra cuenta</t>
  </si>
  <si>
    <t>The homepage / starting page layout is clear and uncluttered with sufficient 'white space'.</t>
  </si>
  <si>
    <t>Tan solo tiene dos columnas, una en la que se puede filtrar actividades y la otra que es el listado de actividades por lo tanto es bastante clara</t>
  </si>
  <si>
    <t>Navigation</t>
  </si>
  <si>
    <t>Users can easily access the site or application (e.g. the URL is predictable and is returned by search engines).</t>
  </si>
  <si>
    <t>Si buscamos "actividades en Granada" Civitatis aparece entre los primeros resultados</t>
  </si>
  <si>
    <t>The navigational scheme (e.g. menu) is easy to find, intuitive and consistent.</t>
  </si>
  <si>
    <t>Es esquema de navegacion es muy sencillo e intuitivo y es practicamente igual en la web y en la app</t>
  </si>
  <si>
    <t xml:space="preserve">The navigation has sufficient flexibility to allow users to navigate by their desired means (e.g. searching, browse by type, browse by name, most recent etc…). </t>
  </si>
  <si>
    <t>Posee un menú lateral con variados filtros para las diferentes actividades</t>
  </si>
  <si>
    <t>The site or application structure is clear, easily understood and addresses common user goals.</t>
  </si>
  <si>
    <t>La estructura es sencilla, tan solo aparecen las actividades y te da opción a reservarlas, ver datos relevantes y comentarios acerca de la misma.</t>
  </si>
  <si>
    <t>Links are clear, descriptive and and well labelled.</t>
  </si>
  <si>
    <t>Tosos los enlaces de la pagina son muy descriptivos, especifican para que son y vienen resaltados para que sean mas visuales.</t>
  </si>
  <si>
    <t>Browser standard functions (e.g. 'back', 'forward', 'bookmark') are supported.</t>
  </si>
  <si>
    <t>Todo esto funciona correctamente, incluso si seleccionamos un filtro y entramos en una actividad, cuando volvemos atrás el filtro continúa activado</t>
  </si>
  <si>
    <t>The current location is clearly indicated (e.g. breadcrumb, highlighted menu item).</t>
  </si>
  <si>
    <t>Por las barras de menú no se puede saber si se está viendo el listado de actividades o si se esta viendo una actividad. Hay que guiarse por el encabezado de la página que, o bien pone Granada, o bien pone el nombre de la actividad con sus datos en el lado inferior.</t>
  </si>
  <si>
    <t>Users can easily get back to the homepage or a relevant start point.</t>
  </si>
  <si>
    <t>Es muy sencillo volver a a pagina de inicio en la app movil es solo pulsando un boton y en la web pulsando sobre el propio logo</t>
  </si>
  <si>
    <t>A clear and well structure site map or index is provided (where necessary).</t>
  </si>
  <si>
    <t>CIvitatis no dispone de un sitemap</t>
  </si>
  <si>
    <t>Search</t>
  </si>
  <si>
    <t>A consitent, easy to find and easy to use search function is available throughout (where desirable).</t>
  </si>
  <si>
    <t>Solo tiene para buscar la ciudad destino</t>
  </si>
  <si>
    <t>The search interface is appropriate to meet user goals (e.g. multi-parameter, prioritised results, filtering search results).</t>
  </si>
  <si>
    <t>No dispone de un buscador para actividades</t>
  </si>
  <si>
    <t>The search facility deals well with common searchs (e.g. showing most popular results), misspellings and abbreviations.</t>
  </si>
  <si>
    <t>Search results are relevant, comprehensive, precise, and well displayed.</t>
  </si>
  <si>
    <t>Los resultados que se muestran según el lugar son los esperados</t>
  </si>
  <si>
    <t>Control &amp; feedback</t>
  </si>
  <si>
    <t>Prompt and appropriate feedback is given (e.g. following a successful or unsuccessful action).</t>
  </si>
  <si>
    <t>Si señaliza bien los errores al rellenar campos y tambien cuando hemos reservado correctamente un tour, pero si es verddad que no nos indica cuando se actualiza la pagina</t>
  </si>
  <si>
    <t>Users can easily undo, go back and change or cancel actions; or are at least given the chance to confirm an action before commiting (e.g. before placing an order).</t>
  </si>
  <si>
    <t>Se da una opción de cancelar cada pedido dentro del carrito de compra, pero no se muestra ninguna ventana para cerciorarse de una compra</t>
  </si>
  <si>
    <t>Users can easily give feedback (e.g. via email or an online feedback / contact us form).</t>
  </si>
  <si>
    <t>Si un cliente quiere contactar con ellos debe rellenar muchos campos, no especifican tampoco cuanto van a tardar en contestarte</t>
  </si>
  <si>
    <t>Forms</t>
  </si>
  <si>
    <t>Complex forms and processes are broken up into readily understood steps and sections. Where a process is used a progress indicator is present with clear numbers or named stages.</t>
  </si>
  <si>
    <t>A medida que se va haciendo una reserva se indica en una barra superior los pasos que hay que hacer y en qué paso estamos</t>
  </si>
  <si>
    <t>A minimal amount of information is requested and where required justification is given for asking for information (e.g. date of birth, telephone number).</t>
  </si>
  <si>
    <t>Piden datos no relevantes para realizar una actividad como el DNI, la nacionalidad y el sexo.</t>
  </si>
  <si>
    <t>Required and optional form fields are clearly indicated.</t>
  </si>
  <si>
    <t>Se indica solo si no se introduce, mendiante un icono y texto pequeño</t>
  </si>
  <si>
    <t>Appropriate input fields (e.g. calendar for date selection, drop down for selection) are used and required formats are indicated.</t>
  </si>
  <si>
    <t xml:space="preserve">Algunos campos no especifican nada,ni la cantidad de caracteres maximo ni los numero que hay que cubrir, pero si hay menus despegables como el el calendario al elegir la fecha. </t>
  </si>
  <si>
    <t>Help and instructions (e.g. examples, information required) are provided where necessary.</t>
  </si>
  <si>
    <t>No se proporciona ayuda en cuanto a la descripción de los campos que hay que rellenar</t>
  </si>
  <si>
    <t>Errors</t>
  </si>
  <si>
    <t>Errors are clear, easily identifiable and appear in appropriate location (e.g. adjacent to data entry field, adjacent to form, etc.).</t>
  </si>
  <si>
    <t>Los errores aparecen justo en el campo de texto</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</si>
  <si>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</si>
  <si>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</si>
  <si>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No se tienen en cuenta los errores comunes.</t>
  </si>
  <si>
    <t>Users are able to easily recover (i.e. not have to start again) from errors.</t>
  </si>
  <si>
    <t>Tan solo tienen que volver a rellenar el campo que esté mal</t>
  </si>
  <si>
    <t>Content &amp; text</t>
  </si>
  <si>
    <t>Content available (e.g. text, images, video) is appropriate and sufficiently relevant, and detailed to meet user goals.</t>
  </si>
  <si>
    <t>El sitio es muy visual, con las imagenes llama mucho la atención y cumple con las expectativas de la mayoría de usuarios</t>
  </si>
  <si>
    <t>Links to other useful and relevant content (e.g. related pages or external websites) are available and shown in context.</t>
  </si>
  <si>
    <t>No disponen de ningún enlace externo ni incluso de las agencias que realizan las actividades</t>
  </si>
  <si>
    <t>Language, terminology and tone used is appropriate and readily understood by the target audience.</t>
  </si>
  <si>
    <t>Lenguaje muy sencillo, atrayente para todo tipo de público</t>
  </si>
  <si>
    <t>Terms, language and tone used are consitent (e.g. the same term is used throughout).</t>
  </si>
  <si>
    <t>Text and content is legible and scanable, with good typography and visual contrast.</t>
  </si>
  <si>
    <t>Predomina el negro sobre blanco, pero hay algunos textos en los que se ponen imágenes detrás y hacen que se dificulte la lectura</t>
  </si>
  <si>
    <t>Help</t>
  </si>
  <si>
    <t>Online help is provided and is suitable for the user base (e.g. is written in easy to understand langugage and only uses recognised terms). Where appropriate contextual help is provided.</t>
  </si>
  <si>
    <t>Dispuesto en formato FAQ, y además tienen ayuda personalizada en cuanto a una reserva</t>
  </si>
  <si>
    <t>Online help is concise, easy to read and written in easy to understand language.</t>
  </si>
  <si>
    <t>La ayuda está redactada muy clara, como si de preguntas de usuarios reales se tratase</t>
  </si>
  <si>
    <t>Accessing online help does not impede users (i.e. they can can resume work where they left off after accessing help).</t>
  </si>
  <si>
    <t>La ayuda ocupa una seccion totalmente diferente a la página por lo que no se puede retomar la búsqueda que habías hecho en un principio. Lo único que se mantiene son las actividades que ya tenías en el carrito</t>
  </si>
  <si>
    <t>Users can easily get further help (e.g. telephone or email address).</t>
  </si>
  <si>
    <t>Solo disponen de ayuda online, ni ofrecen email ni ofrecen un teléfono de atención.</t>
  </si>
  <si>
    <t>Performance</t>
  </si>
  <si>
    <t>Site or application performance doesn't inhibit the user experience (e.g. slow page downloads, long delays).</t>
  </si>
  <si>
    <t>Como tiene muchas imágenes, una velocidad de conexión lenta puede dar lugar a una incorrecta visualización</t>
  </si>
  <si>
    <t>Errors and reliabilty issues don't inhibit the user experience.</t>
  </si>
  <si>
    <t>La página no se queda colgada en nigún momento.</t>
  </si>
  <si>
    <t>Possible user configurations (e.g. browsers, resolutions, computer specs) are supported.</t>
  </si>
  <si>
    <t>La web es completamente responsive, se adapta a todas las resoluciones y todos los dispositivos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</si>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</sst>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name val="Arial"/>
    </font>
    <font>
      <b/>
      <sz val="10.0"/>
      <color rgb="FF000080"/>
      <name val="Bliss 2 medium"/>
    </font>
    <font>
      <i/>
      <sz val="8.0"/>
      <color theme="1"/>
      <name val="Arial"/>
    </font>
    <font>
      <sz val="10.0"/>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4" fillId="0" fontId="20" numFmtId="0" xfId="0" applyAlignment="1" applyBorder="1" applyFont="1">
      <alignment horizontal="left" shrinkToFit="0" vertical="top" wrapText="1"/>
    </xf>
    <xf borderId="0" fillId="0" fontId="21" numFmtId="0" xfId="0" applyAlignment="1" applyFont="1">
      <alignmen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2" numFmtId="0" xfId="0" applyAlignment="1" applyFont="1">
      <alignment horizontal="right" shrinkToFit="0" vertical="bottom" wrapText="0"/>
    </xf>
    <xf borderId="0" fillId="0" fontId="22" numFmtId="0" xfId="0" applyAlignment="1" applyFont="1">
      <alignment shrinkToFit="0" vertical="bottom" wrapText="0"/>
    </xf>
    <xf borderId="5" fillId="2" fontId="23" numFmtId="0" xfId="0" applyAlignment="1" applyBorder="1" applyFont="1">
      <alignment horizontal="left" shrinkToFit="0" vertical="center" wrapText="0"/>
    </xf>
    <xf borderId="6" fillId="2" fontId="23" numFmtId="0" xfId="0" applyAlignment="1" applyBorder="1" applyFont="1">
      <alignment shrinkToFit="0" vertical="bottom" wrapText="0"/>
    </xf>
    <xf borderId="7" fillId="2" fontId="23" numFmtId="0" xfId="0" applyAlignment="1" applyBorder="1" applyFont="1">
      <alignment shrinkToFit="0" vertical="bottom" wrapText="0"/>
    </xf>
    <xf borderId="8" fillId="2" fontId="24"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3" numFmtId="0" xfId="0" applyAlignment="1" applyBorder="1" applyFont="1">
      <alignment horizontal="center" shrinkToFit="0" vertical="center" wrapText="0"/>
    </xf>
    <xf borderId="5" fillId="2" fontId="25"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6" numFmtId="0" xfId="0" applyAlignment="1" applyBorder="1" applyFont="1">
      <alignment shrinkToFit="0" vertical="bottom" wrapText="1"/>
    </xf>
    <xf borderId="11" fillId="0" fontId="2" numFmtId="0" xfId="0" applyBorder="1" applyFont="1"/>
    <xf borderId="12" fillId="0" fontId="2" numFmtId="0" xfId="0" applyBorder="1" applyFont="1"/>
    <xf borderId="13" fillId="0" fontId="26" numFmtId="0" xfId="0" applyAlignment="1" applyBorder="1" applyFont="1">
      <alignment shrinkToFit="0" vertical="bottom" wrapText="1"/>
    </xf>
    <xf borderId="14" fillId="0" fontId="2" numFmtId="0" xfId="0" applyBorder="1" applyFont="1"/>
    <xf borderId="13" fillId="0" fontId="26" numFmtId="0" xfId="0" applyAlignment="1" applyBorder="1" applyFont="1">
      <alignment horizontal="left" shrinkToFit="0" vertical="bottom" wrapText="1"/>
    </xf>
    <xf borderId="15" fillId="0" fontId="26"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4" fillId="0" fontId="28"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9"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t="s">
        <v>20</v>
      </c>
      <c r="J9" s="4"/>
      <c r="K9" s="41">
        <v>5.0</v>
      </c>
      <c r="L9" s="42">
        <f>K9/K117</f>
        <v>1</v>
      </c>
      <c r="M9" s="43">
        <f>VLOOKUP(D9,Q1:R9,2,FALSE)</f>
        <v>4</v>
      </c>
      <c r="N9" s="43">
        <f>M9*L9</f>
        <v>4</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11</v>
      </c>
      <c r="E11" s="4"/>
      <c r="F11" s="4" t="str">
        <f>#REF!*#REF!</f>
        <v>#REF!</v>
      </c>
      <c r="G11" s="4" t="str">
        <f>IF(#REF!&gt;=0,10*#REF!,0)</f>
        <v>#REF!</v>
      </c>
      <c r="H11" s="4"/>
      <c r="I11" s="40" t="s">
        <v>22</v>
      </c>
      <c r="J11" s="4"/>
      <c r="K11" s="41">
        <v>5.0</v>
      </c>
      <c r="L11" s="42">
        <f>K11/K117</f>
        <v>1</v>
      </c>
      <c r="M11" s="43">
        <f>VLOOKUP(D11,Q1:R9,2,FALSE)</f>
        <v>4</v>
      </c>
      <c r="N11" s="43">
        <f>M11*L11</f>
        <v>4</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12</v>
      </c>
      <c r="E13" s="4"/>
      <c r="F13" s="4" t="str">
        <f>#REF!*#REF!</f>
        <v>#REF!</v>
      </c>
      <c r="G13" s="4" t="str">
        <f>IF(#REF!&gt;=0,10*#REF!,0)</f>
        <v>#REF!</v>
      </c>
      <c r="H13" s="4"/>
      <c r="I13" s="40" t="s">
        <v>24</v>
      </c>
      <c r="J13" s="4"/>
      <c r="K13" s="41">
        <v>4.0</v>
      </c>
      <c r="L13" s="42">
        <f>K13/K117</f>
        <v>0.8</v>
      </c>
      <c r="M13" s="43">
        <f>VLOOKUP(D13,Q1:R9,2,FALSE)</f>
        <v>5</v>
      </c>
      <c r="N13" s="43">
        <f>M13*L13</f>
        <v>4</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2</v>
      </c>
      <c r="E15" s="4"/>
      <c r="F15" s="4" t="str">
        <f>#REF!*#REF!</f>
        <v>#REF!</v>
      </c>
      <c r="G15" s="4" t="str">
        <f>IF(#REF!&gt;=0,10*#REF!,0)</f>
        <v>#REF!</v>
      </c>
      <c r="H15" s="4"/>
      <c r="I15" s="40" t="s">
        <v>26</v>
      </c>
      <c r="J15" s="4"/>
      <c r="K15" s="47">
        <v>3.0</v>
      </c>
      <c r="L15" s="48">
        <f>K15/K117</f>
        <v>0.6</v>
      </c>
      <c r="M15" s="43">
        <f>VLOOKUP(D15,Q1:R9,2,FALSE)</f>
        <v>1</v>
      </c>
      <c r="N15" s="43">
        <f>M15*L15</f>
        <v>0.6</v>
      </c>
      <c r="O15" s="49">
        <f>IF(M15=0,0,L15*MAX(R2:R8))</f>
        <v>3</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12</v>
      </c>
      <c r="E17" s="4"/>
      <c r="F17" s="4" t="str">
        <f>#REF!*#REF!</f>
        <v>#REF!</v>
      </c>
      <c r="G17" s="4" t="str">
        <f>IF(#REF!&gt;=0,10*#REF!,0)</f>
        <v>#REF!</v>
      </c>
      <c r="H17" s="4"/>
      <c r="I17" s="40" t="s">
        <v>28</v>
      </c>
      <c r="J17" s="4"/>
      <c r="K17" s="41">
        <v>3.0</v>
      </c>
      <c r="L17" s="42">
        <f>K17/K117</f>
        <v>0.6</v>
      </c>
      <c r="M17" s="43">
        <f>VLOOKUP(D17,Q1:R9,2,FALSE)</f>
        <v>5</v>
      </c>
      <c r="N17" s="43">
        <f>M17*L17</f>
        <v>3</v>
      </c>
      <c r="O17" s="43">
        <f>IF(M17=0,0,L17*MAX(R2:R8))</f>
        <v>3</v>
      </c>
      <c r="S17" s="38"/>
      <c r="T17" s="4"/>
    </row>
    <row r="18" ht="12.0" customHeight="1">
      <c r="B18" s="50"/>
      <c r="C18" s="4"/>
      <c r="D18" s="44"/>
      <c r="E18" s="4"/>
      <c r="F18" s="4"/>
      <c r="G18" s="4"/>
      <c r="H18" s="4"/>
      <c r="I18" s="4"/>
      <c r="J18" s="4"/>
      <c r="K18" s="41"/>
      <c r="L18" s="42"/>
      <c r="M18" s="43"/>
      <c r="N18" s="43"/>
      <c r="O18" s="43"/>
      <c r="S18" s="38"/>
      <c r="T18" s="4"/>
    </row>
    <row r="19" ht="15.75" customHeight="1">
      <c r="A19" s="33" t="s">
        <v>29</v>
      </c>
      <c r="C19" s="35"/>
      <c r="D19" s="44"/>
      <c r="E19" s="4"/>
      <c r="F19" s="4"/>
      <c r="G19" s="4"/>
      <c r="H19" s="4"/>
      <c r="I19" s="4"/>
      <c r="J19" s="4"/>
      <c r="K19" s="41"/>
      <c r="L19" s="42"/>
      <c r="M19" s="43"/>
      <c r="N19" s="43"/>
      <c r="O19" s="43"/>
    </row>
    <row r="20" ht="14.25" customHeight="1">
      <c r="B20" s="51"/>
      <c r="C20" s="35"/>
      <c r="D20" s="44"/>
      <c r="E20" s="4"/>
      <c r="F20" s="4"/>
      <c r="G20" s="4"/>
      <c r="H20" s="4"/>
      <c r="I20" s="4"/>
      <c r="J20" s="4"/>
      <c r="K20" s="41"/>
      <c r="L20" s="42"/>
      <c r="M20" s="43"/>
      <c r="N20" s="43"/>
      <c r="O20" s="43"/>
    </row>
    <row r="21" ht="39.75" customHeight="1">
      <c r="A21" s="37">
        <f>A17+1</f>
        <v>6</v>
      </c>
      <c r="B21" s="38" t="s">
        <v>30</v>
      </c>
      <c r="C21" s="4"/>
      <c r="D21" s="39" t="s">
        <v>12</v>
      </c>
      <c r="E21" s="4"/>
      <c r="F21" s="4" t="str">
        <f>#REF!*#REF!</f>
        <v>#REF!</v>
      </c>
      <c r="G21" s="4" t="str">
        <f>IF(#REF!&gt;=0,10*#REF!,0)</f>
        <v>#REF!</v>
      </c>
      <c r="H21" s="4"/>
      <c r="I21" s="40" t="s">
        <v>31</v>
      </c>
      <c r="J21" s="4"/>
      <c r="K21" s="41">
        <v>3.0</v>
      </c>
      <c r="L21" s="42">
        <f>K21/K117</f>
        <v>0.6</v>
      </c>
      <c r="M21" s="43">
        <f>VLOOKUP(D21,Q1:R9,2,FALSE)</f>
        <v>5</v>
      </c>
      <c r="N21" s="43">
        <f>M21*L21</f>
        <v>3</v>
      </c>
      <c r="O21" s="43">
        <f>IF(M21=0,0,L21*MAX(R2:R8))</f>
        <v>3</v>
      </c>
    </row>
    <row r="22" ht="12.0" customHeight="1">
      <c r="A22" s="37"/>
      <c r="B22" s="38"/>
      <c r="C22" s="4"/>
      <c r="D22" s="44"/>
      <c r="E22" s="4"/>
      <c r="F22" s="4"/>
      <c r="G22" s="4"/>
      <c r="H22" s="4"/>
      <c r="I22" s="4"/>
      <c r="J22" s="4"/>
      <c r="K22" s="47"/>
      <c r="L22" s="48"/>
      <c r="M22" s="43"/>
      <c r="N22" s="52"/>
      <c r="O22" s="52"/>
      <c r="P22" s="38"/>
      <c r="Q22" s="38"/>
      <c r="R22" s="38"/>
    </row>
    <row r="23" ht="39.75" customHeight="1">
      <c r="A23" s="37">
        <f>A21+1</f>
        <v>7</v>
      </c>
      <c r="B23" s="38" t="s">
        <v>32</v>
      </c>
      <c r="C23" s="4"/>
      <c r="D23" s="39" t="s">
        <v>11</v>
      </c>
      <c r="E23" s="4"/>
      <c r="F23" s="4" t="str">
        <f>#REF!*#REF!</f>
        <v>#REF!</v>
      </c>
      <c r="G23" s="4" t="str">
        <f>IF(#REF!&gt;=0,10*#REF!,0)</f>
        <v>#REF!</v>
      </c>
      <c r="H23" s="4"/>
      <c r="I23" s="40" t="s">
        <v>33</v>
      </c>
      <c r="J23" s="4"/>
      <c r="K23" s="41">
        <v>4.0</v>
      </c>
      <c r="L23" s="42">
        <f>K23/K117</f>
        <v>0.8</v>
      </c>
      <c r="M23" s="43">
        <f>VLOOKUP(D23,Q1:R9,2,FALSE)</f>
        <v>4</v>
      </c>
      <c r="N23" s="43">
        <f>M23*L23</f>
        <v>3.2</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34</v>
      </c>
      <c r="C25" s="4"/>
      <c r="D25" s="39" t="s">
        <v>12</v>
      </c>
      <c r="E25" s="4"/>
      <c r="F25" s="4"/>
      <c r="G25" s="4"/>
      <c r="H25" s="4"/>
      <c r="I25" s="40" t="s">
        <v>35</v>
      </c>
      <c r="J25" s="4"/>
      <c r="K25" s="41">
        <v>3.0</v>
      </c>
      <c r="L25" s="42">
        <f>K25/K117</f>
        <v>0.6</v>
      </c>
      <c r="M25" s="43">
        <f>VLOOKUP(D25,Q1:R9,2,FALSE)</f>
        <v>5</v>
      </c>
      <c r="N25" s="43">
        <f>M25*L25</f>
        <v>3</v>
      </c>
      <c r="O25" s="43">
        <f>IF(M25=0,0,L25*MAX(R2:R8))</f>
        <v>3</v>
      </c>
      <c r="Q25" s="38"/>
      <c r="R25" s="38"/>
    </row>
    <row r="26" ht="12.0" customHeight="1">
      <c r="B26" s="50"/>
      <c r="C26" s="4"/>
      <c r="D26" s="44"/>
      <c r="E26" s="4"/>
      <c r="F26" s="4"/>
      <c r="G26" s="4"/>
      <c r="H26" s="4"/>
      <c r="I26" s="4"/>
      <c r="J26" s="4"/>
      <c r="K26" s="41"/>
      <c r="L26" s="42"/>
      <c r="M26" s="43"/>
      <c r="N26" s="43"/>
      <c r="O26" s="43"/>
      <c r="Q26" s="38"/>
      <c r="R26" s="38"/>
      <c r="S26" s="38"/>
    </row>
    <row r="27" ht="15.75" customHeight="1">
      <c r="A27" s="33" t="s">
        <v>36</v>
      </c>
      <c r="C27" s="35"/>
      <c r="D27" s="53"/>
      <c r="E27" s="4"/>
      <c r="F27" s="4"/>
      <c r="G27" s="4"/>
      <c r="H27" s="4"/>
      <c r="I27" s="4"/>
      <c r="J27" s="4"/>
      <c r="K27" s="41"/>
      <c r="L27" s="42"/>
      <c r="M27" s="43"/>
      <c r="N27" s="43"/>
      <c r="O27" s="43"/>
      <c r="Q27" s="38"/>
      <c r="R27" s="38"/>
      <c r="S27" s="38"/>
    </row>
    <row r="28" ht="14.25" customHeight="1">
      <c r="B28" s="51"/>
      <c r="C28" s="35"/>
      <c r="D28" s="53"/>
      <c r="E28" s="4"/>
      <c r="F28" s="4"/>
      <c r="G28" s="4"/>
      <c r="H28" s="4"/>
      <c r="I28" s="4"/>
      <c r="J28" s="4"/>
      <c r="K28" s="41"/>
      <c r="L28" s="42"/>
      <c r="M28" s="43"/>
      <c r="N28" s="43"/>
      <c r="O28" s="43"/>
      <c r="Q28" s="38"/>
      <c r="R28" s="38"/>
      <c r="S28" s="38"/>
    </row>
    <row r="29" ht="39.75" customHeight="1">
      <c r="A29" s="37">
        <f>A25+1</f>
        <v>9</v>
      </c>
      <c r="B29" s="38" t="s">
        <v>37</v>
      </c>
      <c r="C29" s="4"/>
      <c r="D29" s="39" t="s">
        <v>12</v>
      </c>
      <c r="E29" s="4"/>
      <c r="F29" s="4" t="str">
        <f>#REF!*#REF!</f>
        <v>#REF!</v>
      </c>
      <c r="G29" s="4" t="str">
        <f>IF(#REF!&gt;=0,10*#REF!,0)</f>
        <v>#REF!</v>
      </c>
      <c r="H29" s="4"/>
      <c r="I29" s="40" t="s">
        <v>38</v>
      </c>
      <c r="J29" s="4"/>
      <c r="K29" s="41">
        <v>2.0</v>
      </c>
      <c r="L29" s="42">
        <f>K29/K117</f>
        <v>0.4</v>
      </c>
      <c r="M29" s="43">
        <f>VLOOKUP(D29,Q1:R9,2,FALSE)</f>
        <v>5</v>
      </c>
      <c r="N29" s="43">
        <f>M29*L29</f>
        <v>2</v>
      </c>
      <c r="O29" s="43">
        <f>IF(M29=0,0,L29*MAX(R2:R8))</f>
        <v>2</v>
      </c>
      <c r="Q29" s="38"/>
      <c r="R29" s="38"/>
      <c r="S29" s="38"/>
    </row>
    <row r="30" ht="12.0" customHeight="1">
      <c r="A30" s="37"/>
      <c r="B30" s="38"/>
      <c r="C30" s="4"/>
      <c r="D30" s="44"/>
      <c r="E30" s="4"/>
      <c r="F30" s="4"/>
      <c r="G30" s="4"/>
      <c r="H30" s="4"/>
      <c r="I30" s="4"/>
      <c r="J30" s="4"/>
      <c r="K30" s="47"/>
      <c r="L30" s="48"/>
      <c r="M30" s="43"/>
      <c r="N30" s="54"/>
      <c r="O30" s="52"/>
      <c r="P30" s="14"/>
      <c r="Q30" s="14"/>
      <c r="R30" s="14"/>
      <c r="S30" s="14"/>
    </row>
    <row r="31" ht="39.75" customHeight="1">
      <c r="A31" s="37">
        <f>A29+1</f>
        <v>10</v>
      </c>
      <c r="B31" s="38" t="s">
        <v>39</v>
      </c>
      <c r="C31" s="4"/>
      <c r="D31" s="39" t="s">
        <v>12</v>
      </c>
      <c r="E31" s="4"/>
      <c r="F31" s="4" t="str">
        <f>#REF!*#REF!</f>
        <v>#REF!</v>
      </c>
      <c r="G31" s="4" t="str">
        <f>IF(#REF!&gt;=0,10*#REF!,0)</f>
        <v>#REF!</v>
      </c>
      <c r="H31" s="4"/>
      <c r="I31" s="40" t="s">
        <v>40</v>
      </c>
      <c r="J31" s="4"/>
      <c r="K31" s="41">
        <v>4.0</v>
      </c>
      <c r="L31" s="42">
        <f>K31/K117</f>
        <v>0.8</v>
      </c>
      <c r="M31" s="43">
        <f>VLOOKUP(D31,Q1:R9,2,FALSE)</f>
        <v>5</v>
      </c>
      <c r="N31" s="43">
        <f>M31*L31</f>
        <v>4</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41</v>
      </c>
      <c r="C33" s="4"/>
      <c r="D33" s="39" t="s">
        <v>11</v>
      </c>
      <c r="E33" s="4"/>
      <c r="F33" s="4"/>
      <c r="G33" s="4"/>
      <c r="H33" s="4"/>
      <c r="I33" s="40" t="s">
        <v>42</v>
      </c>
      <c r="J33" s="4"/>
      <c r="K33" s="41">
        <v>3.0</v>
      </c>
      <c r="L33" s="42">
        <f>K33/K117</f>
        <v>0.6</v>
      </c>
      <c r="M33" s="43">
        <f>VLOOKUP(D33,Q1:R9,2,FALSE)</f>
        <v>4</v>
      </c>
      <c r="N33" s="43">
        <f>M33*L33</f>
        <v>2.4</v>
      </c>
      <c r="O33" s="43">
        <f>IF(M33=0,0,L33*MAX(R2:R8))</f>
        <v>3</v>
      </c>
    </row>
    <row r="34" ht="12.0" customHeight="1">
      <c r="A34" s="37"/>
      <c r="B34" s="38"/>
      <c r="C34" s="4"/>
      <c r="D34" s="44"/>
      <c r="E34" s="4"/>
      <c r="F34" s="4"/>
      <c r="G34" s="4"/>
      <c r="H34" s="4"/>
      <c r="I34" s="4"/>
      <c r="J34" s="4"/>
      <c r="K34" s="41"/>
      <c r="L34" s="42"/>
      <c r="M34" s="43"/>
      <c r="N34" s="43"/>
      <c r="O34" s="43"/>
    </row>
    <row r="35" ht="39.75" customHeight="1">
      <c r="A35" s="37">
        <f>A33+1</f>
        <v>12</v>
      </c>
      <c r="B35" s="38" t="s">
        <v>43</v>
      </c>
      <c r="C35" s="4"/>
      <c r="D35" s="39" t="s">
        <v>12</v>
      </c>
      <c r="E35" s="4"/>
      <c r="F35" s="4" t="str">
        <f>#REF!*#REF!</f>
        <v>#REF!</v>
      </c>
      <c r="G35" s="4" t="str">
        <f>IF(#REF!&gt;=0,10*#REF!,0)</f>
        <v>#REF!</v>
      </c>
      <c r="H35" s="4"/>
      <c r="I35" s="40" t="s">
        <v>44</v>
      </c>
      <c r="J35" s="4"/>
      <c r="K35" s="41">
        <v>5.0</v>
      </c>
      <c r="L35" s="42">
        <f>K35/K117</f>
        <v>1</v>
      </c>
      <c r="M35" s="43">
        <f>VLOOKUP(D35,Q1:R9,2,FALSE)</f>
        <v>5</v>
      </c>
      <c r="N35" s="43">
        <f>M35*L35</f>
        <v>5</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45</v>
      </c>
      <c r="C37" s="4"/>
      <c r="D37" s="39" t="s">
        <v>11</v>
      </c>
      <c r="E37" s="4"/>
      <c r="F37" s="4" t="str">
        <f>#REF!*#REF!</f>
        <v>#REF!</v>
      </c>
      <c r="G37" s="4" t="str">
        <f>IF(#REF!&gt;=0,10*#REF!,0)</f>
        <v>#REF!</v>
      </c>
      <c r="H37" s="4"/>
      <c r="I37" s="40" t="s">
        <v>46</v>
      </c>
      <c r="J37" s="4"/>
      <c r="K37" s="41">
        <v>3.0</v>
      </c>
      <c r="L37" s="42">
        <f>K37/K117</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47</v>
      </c>
      <c r="C39" s="4"/>
      <c r="D39" s="39" t="s">
        <v>12</v>
      </c>
      <c r="E39" s="4"/>
      <c r="F39" s="4" t="str">
        <f>#REF!*#REF!</f>
        <v>#REF!</v>
      </c>
      <c r="G39" s="4" t="str">
        <f>IF(#REF!&gt;=0,10*#REF!,0)</f>
        <v>#REF!</v>
      </c>
      <c r="H39" s="4"/>
      <c r="I39" s="40" t="s">
        <v>48</v>
      </c>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7"/>
      <c r="L40" s="48"/>
      <c r="M40" s="43"/>
      <c r="N40" s="54"/>
      <c r="O40" s="52"/>
      <c r="P40" s="14"/>
      <c r="Q40" s="14"/>
      <c r="R40" s="14"/>
      <c r="S40" s="14"/>
    </row>
    <row r="41" ht="39.75" customHeight="1">
      <c r="A41" s="37">
        <f>A39+1</f>
        <v>15</v>
      </c>
      <c r="B41" s="38" t="s">
        <v>49</v>
      </c>
      <c r="C41" s="4"/>
      <c r="D41" s="39" t="s">
        <v>7</v>
      </c>
      <c r="E41" s="4"/>
      <c r="F41" s="4" t="str">
        <f>#REF!*#REF!</f>
        <v>#REF!</v>
      </c>
      <c r="G41" s="4" t="str">
        <f>IF(#REF!&gt;=0,10*#REF!,0)</f>
        <v>#REF!</v>
      </c>
      <c r="H41" s="4"/>
      <c r="I41" s="40" t="s">
        <v>50</v>
      </c>
      <c r="J41" s="4"/>
      <c r="K41" s="41">
        <v>2.0</v>
      </c>
      <c r="L41" s="42">
        <f>K41/K117</f>
        <v>0.4</v>
      </c>
      <c r="M41" s="43">
        <f>VLOOKUP(D41,Q1:R9,2,FALSE)</f>
        <v>3</v>
      </c>
      <c r="N41" s="43">
        <f>M41*L41</f>
        <v>1.2</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51</v>
      </c>
      <c r="C43" s="4"/>
      <c r="D43" s="39" t="s">
        <v>12</v>
      </c>
      <c r="E43" s="4"/>
      <c r="F43" s="4" t="str">
        <f>#REF!*#REF!</f>
        <v>#REF!</v>
      </c>
      <c r="G43" s="4" t="str">
        <f>IF(#REF!&gt;=0,10*#REF!,0)</f>
        <v>#REF!</v>
      </c>
      <c r="H43" s="4"/>
      <c r="I43" s="40" t="s">
        <v>52</v>
      </c>
      <c r="J43" s="4"/>
      <c r="K43" s="41">
        <v>2.0</v>
      </c>
      <c r="L43" s="42">
        <f>K43/K117</f>
        <v>0.4</v>
      </c>
      <c r="M43" s="43">
        <f>VLOOKUP(D43,Q1:R9,2,FALSE)</f>
        <v>5</v>
      </c>
      <c r="N43" s="43">
        <f>M43*L43</f>
        <v>2</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53</v>
      </c>
      <c r="C45" s="4"/>
      <c r="D45" s="39" t="s">
        <v>2</v>
      </c>
      <c r="E45" s="4"/>
      <c r="F45" s="4" t="str">
        <f>#REF!*#REF!</f>
        <v>#REF!</v>
      </c>
      <c r="G45" s="4" t="str">
        <f>IF(#REF!&gt;=0,10*#REF!,0)</f>
        <v>#REF!</v>
      </c>
      <c r="H45" s="4"/>
      <c r="I45" s="40" t="s">
        <v>54</v>
      </c>
      <c r="J45" s="4"/>
      <c r="K45" s="41">
        <v>1.0</v>
      </c>
      <c r="L45" s="42">
        <f>K45/K117</f>
        <v>0.2</v>
      </c>
      <c r="M45" s="43">
        <f>VLOOKUP(D45,Q1:R9,2,FALSE)</f>
        <v>1</v>
      </c>
      <c r="N45" s="43">
        <f>M45*L45</f>
        <v>0.2</v>
      </c>
      <c r="O45" s="43">
        <f>IF(M45=0,0,L45*MAX(R2:R8))</f>
        <v>1</v>
      </c>
    </row>
    <row r="46" ht="12.0" customHeight="1">
      <c r="B46" s="50"/>
      <c r="C46" s="4"/>
      <c r="D46" s="44"/>
      <c r="E46" s="4"/>
      <c r="F46" s="4"/>
      <c r="G46" s="4"/>
      <c r="H46" s="4"/>
      <c r="I46" s="4"/>
      <c r="J46" s="4"/>
      <c r="K46" s="41"/>
      <c r="L46" s="42"/>
      <c r="M46" s="43"/>
      <c r="N46" s="43"/>
      <c r="O46" s="43"/>
    </row>
    <row r="47" ht="15.75" customHeight="1">
      <c r="A47" s="33" t="s">
        <v>55</v>
      </c>
      <c r="C47" s="35"/>
      <c r="D47" s="53"/>
      <c r="E47" s="4"/>
      <c r="F47" s="4"/>
      <c r="G47" s="4"/>
      <c r="H47" s="4"/>
      <c r="I47" s="4"/>
      <c r="J47" s="4"/>
      <c r="K47" s="41"/>
      <c r="L47" s="42"/>
      <c r="M47" s="43"/>
      <c r="N47" s="43"/>
      <c r="O47" s="43"/>
    </row>
    <row r="48" ht="14.25" customHeight="1">
      <c r="B48" s="51"/>
      <c r="C48" s="35"/>
      <c r="D48" s="53"/>
      <c r="E48" s="4"/>
      <c r="F48" s="4"/>
      <c r="G48" s="4"/>
      <c r="H48" s="4"/>
      <c r="I48" s="4"/>
      <c r="J48" s="4"/>
      <c r="K48" s="41"/>
      <c r="L48" s="42"/>
      <c r="M48" s="43"/>
      <c r="N48" s="43"/>
      <c r="O48" s="43"/>
    </row>
    <row r="49" ht="39.75" customHeight="1">
      <c r="A49" s="37">
        <f>A45+1</f>
        <v>18</v>
      </c>
      <c r="B49" s="38" t="s">
        <v>56</v>
      </c>
      <c r="C49" s="4"/>
      <c r="D49" s="39" t="s">
        <v>2</v>
      </c>
      <c r="E49" s="4"/>
      <c r="F49" s="4" t="str">
        <f>#REF!*#REF!</f>
        <v>#REF!</v>
      </c>
      <c r="G49" s="4" t="str">
        <f>IF(#REF!&gt;=0,10*#REF!,0)</f>
        <v>#REF!</v>
      </c>
      <c r="H49" s="4"/>
      <c r="I49" s="40" t="s">
        <v>57</v>
      </c>
      <c r="J49" s="4"/>
      <c r="K49" s="41">
        <v>4.0</v>
      </c>
      <c r="L49" s="42">
        <f>K49/K117</f>
        <v>0.8</v>
      </c>
      <c r="M49" s="43">
        <f>VLOOKUP(D49,Q1:R9,2,FALSE)</f>
        <v>1</v>
      </c>
      <c r="N49" s="43">
        <f>M49*L49</f>
        <v>0.8</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58</v>
      </c>
      <c r="C51" s="4"/>
      <c r="D51" s="39" t="s">
        <v>18</v>
      </c>
      <c r="E51" s="4"/>
      <c r="F51" s="4" t="str">
        <f>#REF!*#REF!</f>
        <v>#REF!</v>
      </c>
      <c r="G51" s="4" t="str">
        <f>IF(#REF!&gt;=0,10*#REF!,0)</f>
        <v>#REF!</v>
      </c>
      <c r="H51" s="4"/>
      <c r="I51" s="40" t="s">
        <v>59</v>
      </c>
      <c r="J51" s="4"/>
      <c r="K51" s="41">
        <v>4.0</v>
      </c>
      <c r="L51" s="42">
        <f>K51/K117</f>
        <v>0.8</v>
      </c>
      <c r="M51" s="43">
        <f>VLOOKUP(D51,Q1:R9,2,FALSE)</f>
        <v>0</v>
      </c>
      <c r="N51" s="43">
        <f>M51*L51</f>
        <v>0</v>
      </c>
      <c r="O51" s="43">
        <f>IF(M51=0,0,L51*MAX(R2:R8))</f>
        <v>0</v>
      </c>
    </row>
    <row r="52" ht="12.0" customHeight="1">
      <c r="A52" s="37"/>
      <c r="B52" s="38"/>
      <c r="C52" s="4"/>
      <c r="D52" s="44"/>
      <c r="E52" s="4"/>
      <c r="F52" s="4"/>
      <c r="G52" s="4"/>
      <c r="H52" s="4"/>
      <c r="I52" s="4"/>
      <c r="J52" s="4"/>
      <c r="K52" s="41"/>
      <c r="L52" s="42"/>
      <c r="M52" s="43"/>
      <c r="N52" s="43"/>
      <c r="O52" s="43"/>
    </row>
    <row r="53" ht="39.75" customHeight="1">
      <c r="A53" s="37">
        <f>A51+1</f>
        <v>20</v>
      </c>
      <c r="B53" s="38" t="s">
        <v>60</v>
      </c>
      <c r="C53" s="4"/>
      <c r="D53" s="39" t="s">
        <v>18</v>
      </c>
      <c r="E53" s="4"/>
      <c r="F53" s="4" t="str">
        <f>#REF!*#REF!</f>
        <v>#REF!</v>
      </c>
      <c r="G53" s="4" t="str">
        <f>IF(#REF!&gt;=0,10*#REF!,0)</f>
        <v>#REF!</v>
      </c>
      <c r="H53" s="4"/>
      <c r="I53" s="55"/>
      <c r="J53" s="4"/>
      <c r="K53" s="41">
        <v>2.0</v>
      </c>
      <c r="L53" s="42">
        <f>K53/K117</f>
        <v>0.4</v>
      </c>
      <c r="M53" s="43">
        <f>VLOOKUP(D53,Q1:R9,2,FALSE)</f>
        <v>0</v>
      </c>
      <c r="N53" s="43">
        <f>M53*L53</f>
        <v>0</v>
      </c>
      <c r="O53" s="43">
        <f>IF(M53=0,0,L53*MAX(R2:R8))</f>
        <v>0</v>
      </c>
    </row>
    <row r="54" ht="12.0" customHeight="1">
      <c r="A54" s="37"/>
      <c r="B54" s="38"/>
      <c r="C54" s="4"/>
      <c r="D54" s="44"/>
      <c r="E54" s="4"/>
      <c r="F54" s="4"/>
      <c r="G54" s="4"/>
      <c r="H54" s="4"/>
      <c r="I54" s="4"/>
      <c r="J54" s="4"/>
      <c r="K54" s="41"/>
      <c r="L54" s="42"/>
      <c r="M54" s="43"/>
      <c r="N54" s="43"/>
      <c r="O54" s="43"/>
    </row>
    <row r="55" ht="39.75" customHeight="1">
      <c r="A55" s="37">
        <f>A53+1</f>
        <v>21</v>
      </c>
      <c r="B55" s="38" t="s">
        <v>61</v>
      </c>
      <c r="C55" s="4"/>
      <c r="D55" s="39" t="s">
        <v>12</v>
      </c>
      <c r="E55" s="4"/>
      <c r="F55" s="4" t="str">
        <f>#REF!*#REF!</f>
        <v>#REF!</v>
      </c>
      <c r="G55" s="4" t="str">
        <f>IF(#REF!&gt;=0,10*#REF!,0)</f>
        <v>#REF!</v>
      </c>
      <c r="H55" s="4"/>
      <c r="I55" s="40" t="s">
        <v>62</v>
      </c>
      <c r="J55" s="4"/>
      <c r="K55" s="41">
        <v>4.0</v>
      </c>
      <c r="L55" s="42">
        <f>K55/K117</f>
        <v>0.8</v>
      </c>
      <c r="M55" s="43">
        <f>VLOOKUP(D55,Q1:R9,2,FALSE)</f>
        <v>5</v>
      </c>
      <c r="N55" s="43">
        <f>M55*L55</f>
        <v>4</v>
      </c>
      <c r="O55" s="43">
        <f>IF(M55=0,0,L55*MAX(R2:R8))</f>
        <v>4</v>
      </c>
    </row>
    <row r="56" ht="12.0" customHeight="1">
      <c r="B56" s="50"/>
      <c r="C56" s="4"/>
      <c r="D56" s="44"/>
      <c r="E56" s="4"/>
      <c r="F56" s="4"/>
      <c r="G56" s="4"/>
      <c r="H56" s="4"/>
      <c r="I56" s="4"/>
      <c r="J56" s="4"/>
      <c r="K56" s="41"/>
      <c r="L56" s="42"/>
      <c r="M56" s="43"/>
      <c r="N56" s="43"/>
      <c r="O56" s="43"/>
    </row>
    <row r="57" ht="15.75" customHeight="1">
      <c r="A57" s="33" t="s">
        <v>63</v>
      </c>
      <c r="C57" s="35"/>
      <c r="D57" s="53"/>
      <c r="E57" s="35"/>
      <c r="F57" s="4"/>
      <c r="G57" s="4"/>
      <c r="H57" s="4"/>
      <c r="I57" s="4"/>
      <c r="J57" s="4"/>
      <c r="K57" s="41"/>
      <c r="L57" s="42"/>
      <c r="M57" s="43"/>
      <c r="N57" s="43"/>
      <c r="O57" s="43"/>
    </row>
    <row r="58" ht="14.25" customHeight="1">
      <c r="B58" s="51"/>
      <c r="C58" s="35"/>
      <c r="D58" s="53"/>
      <c r="E58" s="35"/>
      <c r="F58" s="4"/>
      <c r="G58" s="4"/>
      <c r="H58" s="4"/>
      <c r="I58" s="4"/>
      <c r="J58" s="4"/>
      <c r="K58" s="41"/>
      <c r="L58" s="42"/>
      <c r="M58" s="43"/>
      <c r="N58" s="43"/>
      <c r="O58" s="43"/>
    </row>
    <row r="59" ht="39.75" customHeight="1">
      <c r="A59" s="37">
        <f>A55+1</f>
        <v>22</v>
      </c>
      <c r="B59" s="38" t="s">
        <v>64</v>
      </c>
      <c r="C59" s="4"/>
      <c r="D59" s="39" t="s">
        <v>7</v>
      </c>
      <c r="E59" s="4"/>
      <c r="F59" s="4" t="str">
        <f>#REF!*#REF!</f>
        <v>#REF!</v>
      </c>
      <c r="G59" s="4" t="str">
        <f>IF(#REF!&gt;=0,10*#REF!,0)</f>
        <v>#REF!</v>
      </c>
      <c r="H59" s="4"/>
      <c r="I59" s="40" t="s">
        <v>65</v>
      </c>
      <c r="J59" s="4"/>
      <c r="K59" s="41">
        <v>4.0</v>
      </c>
      <c r="L59" s="42">
        <f>K59/K117</f>
        <v>0.8</v>
      </c>
      <c r="M59" s="43">
        <f>VLOOKUP(D59,Q1:R9,2,FALSE)</f>
        <v>3</v>
      </c>
      <c r="N59" s="43">
        <f>M59*L59</f>
        <v>2.4</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66</v>
      </c>
      <c r="C61" s="4"/>
      <c r="D61" s="39" t="s">
        <v>11</v>
      </c>
      <c r="E61" s="4"/>
      <c r="F61" s="4" t="str">
        <f>#REF!*#REF!</f>
        <v>#REF!</v>
      </c>
      <c r="G61" s="4" t="str">
        <f>IF(#REF!&gt;=0,10*#REF!,0)</f>
        <v>#REF!</v>
      </c>
      <c r="H61" s="4"/>
      <c r="I61" s="40" t="s">
        <v>67</v>
      </c>
      <c r="J61" s="4"/>
      <c r="K61" s="41">
        <v>3.0</v>
      </c>
      <c r="L61" s="42">
        <f>K61/K117</f>
        <v>0.6</v>
      </c>
      <c r="M61" s="43">
        <f>VLOOKUP(D61,Q1:R9,2,FALSE)</f>
        <v>4</v>
      </c>
      <c r="N61" s="43">
        <f>M61*L61</f>
        <v>2.4</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68</v>
      </c>
      <c r="C63" s="4"/>
      <c r="D63" s="39" t="s">
        <v>6</v>
      </c>
      <c r="E63" s="4"/>
      <c r="F63" s="4" t="str">
        <f>#REF!*#REF!</f>
        <v>#REF!</v>
      </c>
      <c r="G63" s="4" t="str">
        <f>IF(#REF!&gt;=0,10*#REF!,0)</f>
        <v>#REF!</v>
      </c>
      <c r="H63" s="4"/>
      <c r="I63" s="40" t="s">
        <v>69</v>
      </c>
      <c r="J63" s="4"/>
      <c r="K63" s="41">
        <v>1.0</v>
      </c>
      <c r="L63" s="42">
        <f>K63/K117</f>
        <v>0.2</v>
      </c>
      <c r="M63" s="43">
        <f>VLOOKUP(D63,Q1:R9,2,FALSE)</f>
        <v>2</v>
      </c>
      <c r="N63" s="43">
        <f>M63*L63</f>
        <v>0.4</v>
      </c>
      <c r="O63" s="43">
        <f>IF(M63=0,0,L63*MAX(R2:R8))</f>
        <v>1</v>
      </c>
    </row>
    <row r="64" ht="12.0" customHeight="1">
      <c r="B64" s="27"/>
      <c r="C64" s="4"/>
      <c r="D64" s="44"/>
      <c r="E64" s="4"/>
      <c r="F64" s="4"/>
      <c r="G64" s="4"/>
      <c r="H64" s="4"/>
      <c r="I64" s="4"/>
      <c r="J64" s="4"/>
      <c r="K64" s="41"/>
      <c r="L64" s="42"/>
      <c r="M64" s="43"/>
      <c r="N64" s="43"/>
      <c r="O64" s="43"/>
    </row>
    <row r="65" ht="15.75" customHeight="1">
      <c r="A65" s="33" t="s">
        <v>70</v>
      </c>
      <c r="C65" s="35"/>
      <c r="D65" s="53"/>
      <c r="E65" s="35"/>
      <c r="F65" s="4"/>
      <c r="G65" s="4"/>
      <c r="H65" s="4"/>
      <c r="I65" s="4"/>
      <c r="J65" s="4"/>
      <c r="K65" s="41"/>
      <c r="L65" s="42"/>
      <c r="M65" s="43"/>
      <c r="N65" s="43"/>
      <c r="O65" s="43"/>
    </row>
    <row r="66" ht="14.25" customHeight="1">
      <c r="B66" s="51"/>
      <c r="C66" s="35"/>
      <c r="D66" s="53"/>
      <c r="E66" s="35"/>
      <c r="F66" s="4"/>
      <c r="G66" s="4"/>
      <c r="H66" s="4"/>
      <c r="I66" s="4"/>
      <c r="J66" s="4"/>
      <c r="K66" s="41"/>
      <c r="L66" s="42"/>
      <c r="M66" s="43"/>
      <c r="N66" s="43"/>
      <c r="O66" s="43"/>
    </row>
    <row r="67" ht="39.75" customHeight="1">
      <c r="A67" s="37">
        <f>A63+1</f>
        <v>25</v>
      </c>
      <c r="B67" s="38" t="s">
        <v>71</v>
      </c>
      <c r="C67" s="4"/>
      <c r="D67" s="39" t="s">
        <v>12</v>
      </c>
      <c r="E67" s="4"/>
      <c r="F67" s="4" t="str">
        <f>#REF!*#REF!</f>
        <v>#REF!</v>
      </c>
      <c r="G67" s="4" t="str">
        <f>IF(#REF!&gt;=0,10*#REF!,0)</f>
        <v>#REF!</v>
      </c>
      <c r="H67" s="4"/>
      <c r="I67" s="40" t="s">
        <v>72</v>
      </c>
      <c r="J67" s="4"/>
      <c r="K67" s="41">
        <v>3.0</v>
      </c>
      <c r="L67" s="42">
        <f>K67/K117</f>
        <v>0.6</v>
      </c>
      <c r="M67" s="43">
        <f>VLOOKUP(D67,Q1:R9,2,FALSE)</f>
        <v>5</v>
      </c>
      <c r="N67" s="43">
        <f>M67*L67</f>
        <v>3</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73</v>
      </c>
      <c r="C69" s="4"/>
      <c r="D69" s="39" t="s">
        <v>6</v>
      </c>
      <c r="E69" s="4"/>
      <c r="F69" s="4" t="str">
        <f>#REF!*#REF!</f>
        <v>#REF!</v>
      </c>
      <c r="G69" s="4" t="str">
        <f>IF(#REF!&gt;=0,10*#REF!,0)</f>
        <v>#REF!</v>
      </c>
      <c r="H69" s="4"/>
      <c r="I69" s="40" t="s">
        <v>74</v>
      </c>
      <c r="J69" s="4"/>
      <c r="K69" s="41">
        <v>2.0</v>
      </c>
      <c r="L69" s="42">
        <f>K69/K117</f>
        <v>0.4</v>
      </c>
      <c r="M69" s="43">
        <f>VLOOKUP(D69,Q1:R9,2,FALSE)</f>
        <v>2</v>
      </c>
      <c r="N69" s="43">
        <f>M69*L69</f>
        <v>0.8</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75</v>
      </c>
      <c r="C71" s="4"/>
      <c r="D71" s="39" t="s">
        <v>7</v>
      </c>
      <c r="E71" s="4"/>
      <c r="F71" s="4" t="str">
        <f>#REF!*#REF!</f>
        <v>#REF!</v>
      </c>
      <c r="G71" s="4" t="str">
        <f>IF(#REF!&gt;=0,10*#REF!,0)</f>
        <v>#REF!</v>
      </c>
      <c r="H71" s="4"/>
      <c r="I71" s="40" t="s">
        <v>76</v>
      </c>
      <c r="J71" s="4"/>
      <c r="K71" s="41">
        <v>2.0</v>
      </c>
      <c r="L71" s="42">
        <f>K71/K117</f>
        <v>0.4</v>
      </c>
      <c r="M71" s="43">
        <f>VLOOKUP(D71,Q1:R9,2,FALSE)</f>
        <v>3</v>
      </c>
      <c r="N71" s="43">
        <f>M71*L71</f>
        <v>1.2</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77</v>
      </c>
      <c r="C73" s="4"/>
      <c r="D73" s="39" t="s">
        <v>6</v>
      </c>
      <c r="E73" s="4"/>
      <c r="F73" s="4" t="str">
        <f>#REF!*#REF!</f>
        <v>#REF!</v>
      </c>
      <c r="G73" s="4" t="str">
        <f>IF(#REF!&gt;=0,10*#REF!,0)</f>
        <v>#REF!</v>
      </c>
      <c r="H73" s="4"/>
      <c r="I73" s="40" t="s">
        <v>78</v>
      </c>
      <c r="J73" s="4"/>
      <c r="K73" s="41">
        <v>3.0</v>
      </c>
      <c r="L73" s="42">
        <f>K73/K117</f>
        <v>0.6</v>
      </c>
      <c r="M73" s="43">
        <f>VLOOKUP(D73,Q1:R9,2,FALSE)</f>
        <v>2</v>
      </c>
      <c r="N73" s="43">
        <f>M73*L73</f>
        <v>1.2</v>
      </c>
      <c r="O73" s="43">
        <f>IF(M73=0,0,L73*MAX(R2:R8))</f>
        <v>3</v>
      </c>
    </row>
    <row r="74" ht="12.0" customHeight="1">
      <c r="A74" s="37"/>
      <c r="B74" s="56"/>
      <c r="C74" s="4"/>
      <c r="D74" s="44"/>
      <c r="E74" s="4"/>
      <c r="F74" s="4"/>
      <c r="G74" s="4"/>
      <c r="H74" s="4"/>
      <c r="I74" s="4"/>
      <c r="J74" s="4"/>
      <c r="K74" s="41"/>
      <c r="L74" s="42"/>
      <c r="M74" s="43"/>
      <c r="N74" s="43"/>
      <c r="O74" s="43"/>
    </row>
    <row r="75" ht="39.75" customHeight="1">
      <c r="A75" s="37">
        <f>A73+1</f>
        <v>29</v>
      </c>
      <c r="B75" s="38" t="s">
        <v>79</v>
      </c>
      <c r="C75" s="4"/>
      <c r="D75" s="39" t="s">
        <v>2</v>
      </c>
      <c r="E75" s="4"/>
      <c r="F75" s="4" t="str">
        <f>#REF!*#REF!</f>
        <v>#REF!</v>
      </c>
      <c r="G75" s="4" t="str">
        <f>IF(#REF!&gt;=0,10*#REF!,0)</f>
        <v>#REF!</v>
      </c>
      <c r="H75" s="4"/>
      <c r="I75" s="40" t="s">
        <v>80</v>
      </c>
      <c r="J75" s="4"/>
      <c r="K75" s="41">
        <v>3.0</v>
      </c>
      <c r="L75" s="42">
        <f>K75/K117</f>
        <v>0.6</v>
      </c>
      <c r="M75" s="43">
        <f>VLOOKUP(D75,Q1:R9,2,FALSE)</f>
        <v>1</v>
      </c>
      <c r="N75" s="43">
        <f>M75*L75</f>
        <v>0.6</v>
      </c>
      <c r="O75" s="43">
        <f>IF(M75=0,0,L75*MAX(R2:R8))</f>
        <v>3</v>
      </c>
    </row>
    <row r="76" ht="12.0" customHeight="1">
      <c r="B76" s="50"/>
      <c r="C76" s="4"/>
      <c r="D76" s="44"/>
      <c r="E76" s="4"/>
      <c r="F76" s="4"/>
      <c r="G76" s="4"/>
      <c r="H76" s="4"/>
      <c r="I76" s="4"/>
      <c r="J76" s="4"/>
      <c r="K76" s="41"/>
      <c r="L76" s="42"/>
      <c r="M76" s="43"/>
      <c r="N76" s="43"/>
      <c r="O76" s="43"/>
    </row>
    <row r="77" ht="15.75" customHeight="1">
      <c r="A77" s="33" t="s">
        <v>81</v>
      </c>
      <c r="C77" s="35"/>
      <c r="D77" s="53"/>
      <c r="E77" s="4"/>
      <c r="F77" s="4"/>
      <c r="G77" s="4"/>
      <c r="H77" s="4"/>
      <c r="I77" s="4"/>
      <c r="J77" s="4"/>
      <c r="K77" s="41"/>
      <c r="L77" s="42"/>
      <c r="M77" s="43"/>
      <c r="N77" s="43"/>
      <c r="O77" s="43"/>
    </row>
    <row r="78" ht="14.25" customHeight="1">
      <c r="B78" s="51"/>
      <c r="C78" s="35"/>
      <c r="D78" s="53"/>
      <c r="E78" s="4"/>
      <c r="F78" s="4"/>
      <c r="G78" s="4"/>
      <c r="H78" s="4"/>
      <c r="I78" s="4"/>
      <c r="J78" s="4"/>
      <c r="K78" s="41"/>
      <c r="L78" s="42"/>
      <c r="M78" s="43"/>
      <c r="N78" s="43"/>
      <c r="O78" s="43"/>
    </row>
    <row r="79" ht="39.75" customHeight="1">
      <c r="A79" s="37">
        <f>A75+1</f>
        <v>30</v>
      </c>
      <c r="B79" s="38" t="s">
        <v>82</v>
      </c>
      <c r="C79" s="4"/>
      <c r="D79" s="39" t="s">
        <v>12</v>
      </c>
      <c r="E79" s="4"/>
      <c r="F79" s="4" t="str">
        <f>#REF!*#REF!</f>
        <v>#REF!</v>
      </c>
      <c r="G79" s="4" t="str">
        <f>IF(#REF!&gt;=0,10*#REF!,0)</f>
        <v>#REF!</v>
      </c>
      <c r="H79" s="4"/>
      <c r="I79" s="40" t="s">
        <v>83</v>
      </c>
      <c r="J79" s="4"/>
      <c r="K79" s="41">
        <v>4.0</v>
      </c>
      <c r="L79" s="42">
        <f>K79/K117</f>
        <v>0.8</v>
      </c>
      <c r="M79" s="43">
        <f>VLOOKUP(D79,Q1:R9,2,FALSE)</f>
        <v>5</v>
      </c>
      <c r="N79" s="43">
        <f>M79*L79</f>
        <v>4</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84</v>
      </c>
      <c r="C81" s="4"/>
      <c r="D81" s="39" t="s">
        <v>12</v>
      </c>
      <c r="E81" s="4"/>
      <c r="F81" s="4" t="str">
        <f>#REF!*#REF!</f>
        <v>#REF!</v>
      </c>
      <c r="G81" s="4" t="str">
        <f>IF(#REF!&gt;=0,10*#REF!,0)</f>
        <v>#REF!</v>
      </c>
      <c r="H81" s="4"/>
      <c r="I81" s="55"/>
      <c r="J81" s="4"/>
      <c r="K81" s="41">
        <v>3.0</v>
      </c>
      <c r="L81" s="42">
        <f>K81/K117</f>
        <v>0.6</v>
      </c>
      <c r="M81" s="43">
        <f>VLOOKUP(D81,Q1:R9,2,FALSE)</f>
        <v>5</v>
      </c>
      <c r="N81" s="43">
        <f>M81*L81</f>
        <v>3</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85</v>
      </c>
      <c r="C83" s="4"/>
      <c r="D83" s="39" t="s">
        <v>6</v>
      </c>
      <c r="E83" s="4"/>
      <c r="F83" s="4" t="str">
        <f>#REF!*#REF!</f>
        <v>#REF!</v>
      </c>
      <c r="G83" s="4" t="str">
        <f>IF(#REF!&gt;=0,10*#REF!,0)</f>
        <v>#REF!</v>
      </c>
      <c r="H83" s="4"/>
      <c r="I83" s="40" t="s">
        <v>86</v>
      </c>
      <c r="J83" s="4"/>
      <c r="K83" s="41">
        <v>3.0</v>
      </c>
      <c r="L83" s="42">
        <f>K83/K117</f>
        <v>0.6</v>
      </c>
      <c r="M83" s="43">
        <f>VLOOKUP(D83,Q1:R9,2,FALSE)</f>
        <v>2</v>
      </c>
      <c r="N83" s="43">
        <f>M83*L83</f>
        <v>1.2</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87</v>
      </c>
      <c r="C85" s="4"/>
      <c r="D85" s="39" t="s">
        <v>12</v>
      </c>
      <c r="E85" s="4"/>
      <c r="F85" s="4" t="str">
        <f>#REF!*#REF!</f>
        <v>#REF!</v>
      </c>
      <c r="G85" s="4" t="str">
        <f>IF(#REF!&gt;=0,10*#REF!,0)</f>
        <v>#REF!</v>
      </c>
      <c r="H85" s="4"/>
      <c r="I85" s="40" t="s">
        <v>88</v>
      </c>
      <c r="J85" s="4"/>
      <c r="K85" s="41">
        <v>3.0</v>
      </c>
      <c r="L85" s="42">
        <f>K85/K117</f>
        <v>0.6</v>
      </c>
      <c r="M85" s="43">
        <f>VLOOKUP(D85,Q1:R9,2,FALSE)</f>
        <v>5</v>
      </c>
      <c r="N85" s="43">
        <f>M85*L85</f>
        <v>3</v>
      </c>
      <c r="O85" s="43">
        <f>IF(M85=0,0,L85*MAX(R2:R8))</f>
        <v>3</v>
      </c>
    </row>
    <row r="86" ht="12.0" customHeight="1">
      <c r="B86" s="50"/>
      <c r="C86" s="4"/>
      <c r="D86" s="44"/>
      <c r="E86" s="4"/>
      <c r="F86" s="4"/>
      <c r="G86" s="4"/>
      <c r="H86" s="4"/>
      <c r="I86" s="4"/>
      <c r="J86" s="4"/>
      <c r="K86" s="41"/>
      <c r="L86" s="42"/>
      <c r="M86" s="43"/>
      <c r="N86" s="43"/>
      <c r="O86" s="43"/>
    </row>
    <row r="87" ht="15.75" customHeight="1">
      <c r="A87" s="33" t="s">
        <v>89</v>
      </c>
      <c r="C87" s="35"/>
      <c r="D87" s="53"/>
      <c r="E87" s="35"/>
      <c r="F87" s="4"/>
      <c r="G87" s="4"/>
      <c r="H87" s="4"/>
      <c r="I87" s="4"/>
      <c r="J87" s="4"/>
      <c r="K87" s="41"/>
      <c r="L87" s="42"/>
      <c r="M87" s="43"/>
      <c r="N87" s="43"/>
      <c r="O87" s="43"/>
    </row>
    <row r="88" ht="14.25" customHeight="1">
      <c r="B88" s="51"/>
      <c r="C88" s="35"/>
      <c r="D88" s="53"/>
      <c r="E88" s="35"/>
      <c r="F88" s="4"/>
      <c r="G88" s="4"/>
      <c r="H88" s="4"/>
      <c r="I88" s="4"/>
      <c r="J88" s="4"/>
      <c r="K88" s="41"/>
      <c r="L88" s="42"/>
      <c r="M88" s="43"/>
      <c r="N88" s="43"/>
      <c r="O88" s="43"/>
    </row>
    <row r="89" ht="39.75" customHeight="1">
      <c r="A89" s="37">
        <f>A85+1</f>
        <v>34</v>
      </c>
      <c r="B89" s="38" t="s">
        <v>90</v>
      </c>
      <c r="C89" s="4"/>
      <c r="D89" s="39" t="s">
        <v>12</v>
      </c>
      <c r="E89" s="4"/>
      <c r="F89" s="4" t="str">
        <f>#REF!*#REF!</f>
        <v>#REF!</v>
      </c>
      <c r="G89" s="4" t="str">
        <f>IF(#REF!&gt;=0,10*#REF!,0)</f>
        <v>#REF!</v>
      </c>
      <c r="H89" s="4"/>
      <c r="I89" s="40" t="s">
        <v>91</v>
      </c>
      <c r="J89" s="4"/>
      <c r="K89" s="41">
        <v>5.0</v>
      </c>
      <c r="L89" s="42">
        <f>K89/K117</f>
        <v>1</v>
      </c>
      <c r="M89" s="43">
        <f>VLOOKUP(D89,Q1:R9,2,FALSE)</f>
        <v>5</v>
      </c>
      <c r="N89" s="43">
        <f>M89*L89</f>
        <v>5</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92</v>
      </c>
      <c r="C91" s="4"/>
      <c r="D91" s="39" t="s">
        <v>2</v>
      </c>
      <c r="E91" s="4"/>
      <c r="F91" s="4" t="str">
        <f>#REF!*#REF!</f>
        <v>#REF!</v>
      </c>
      <c r="G91" s="4" t="str">
        <f>IF(#REF!&gt;=0,10*#REF!,0)</f>
        <v>#REF!</v>
      </c>
      <c r="H91" s="4"/>
      <c r="I91" s="40" t="s">
        <v>93</v>
      </c>
      <c r="J91" s="4"/>
      <c r="K91" s="41">
        <v>2.0</v>
      </c>
      <c r="L91" s="42">
        <f>K91/K117</f>
        <v>0.4</v>
      </c>
      <c r="M91" s="43">
        <f>VLOOKUP(D91,Q1:R9,2,FALSE)</f>
        <v>1</v>
      </c>
      <c r="N91" s="43">
        <f>M91*L91</f>
        <v>0.4</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94</v>
      </c>
      <c r="C93" s="4"/>
      <c r="D93" s="39" t="s">
        <v>12</v>
      </c>
      <c r="E93" s="4"/>
      <c r="F93" s="4" t="str">
        <f>#REF!*#REF!</f>
        <v>#REF!</v>
      </c>
      <c r="G93" s="4" t="str">
        <f>IF(#REF!&gt;=0,10*#REF!,0)</f>
        <v>#REF!</v>
      </c>
      <c r="H93" s="4"/>
      <c r="I93" s="40" t="s">
        <v>95</v>
      </c>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96</v>
      </c>
      <c r="C95" s="4"/>
      <c r="D95" s="39" t="s">
        <v>12</v>
      </c>
      <c r="E95" s="4"/>
      <c r="F95" s="4" t="str">
        <f>#REF!*#REF!</f>
        <v>#REF!</v>
      </c>
      <c r="G95" s="4" t="str">
        <f>IF(#REF!&gt;=0,10*#REF!,0)</f>
        <v>#REF!</v>
      </c>
      <c r="H95" s="4"/>
      <c r="I95" s="55"/>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97</v>
      </c>
      <c r="C97" s="4"/>
      <c r="D97" s="39" t="s">
        <v>11</v>
      </c>
      <c r="E97" s="4"/>
      <c r="F97" s="4" t="str">
        <f>#REF!*#REF!</f>
        <v>#REF!</v>
      </c>
      <c r="G97" s="4" t="str">
        <f>IF(#REF!&gt;=0,10*#REF!,0)</f>
        <v>#REF!</v>
      </c>
      <c r="H97" s="4"/>
      <c r="I97" s="40" t="s">
        <v>98</v>
      </c>
      <c r="J97" s="4"/>
      <c r="K97" s="41">
        <v>3.0</v>
      </c>
      <c r="L97" s="42">
        <f>K97/K117</f>
        <v>0.6</v>
      </c>
      <c r="M97" s="43">
        <f>VLOOKUP(D97,Q1:R9,2,FALSE)</f>
        <v>4</v>
      </c>
      <c r="N97" s="43">
        <f>M97*L97</f>
        <v>2.4</v>
      </c>
      <c r="O97" s="43">
        <f>IF(M97=0,0,L97*MAX(R2:R8))</f>
        <v>3</v>
      </c>
    </row>
    <row r="98" ht="12.0" customHeight="1">
      <c r="B98" s="50"/>
      <c r="C98" s="4"/>
      <c r="D98" s="44"/>
      <c r="E98" s="4"/>
      <c r="F98" s="4"/>
      <c r="G98" s="4"/>
      <c r="H98" s="4"/>
      <c r="I98" s="4"/>
      <c r="J98" s="4"/>
      <c r="K98" s="41"/>
      <c r="L98" s="42"/>
      <c r="M98" s="43"/>
      <c r="N98" s="43"/>
      <c r="O98" s="43"/>
    </row>
    <row r="99" ht="15.75" customHeight="1">
      <c r="A99" s="33" t="s">
        <v>99</v>
      </c>
      <c r="C99" s="35"/>
      <c r="D99" s="53"/>
      <c r="E99" s="35"/>
      <c r="F99" s="4"/>
      <c r="G99" s="4"/>
      <c r="H99" s="4"/>
      <c r="I99" s="4"/>
      <c r="J99" s="4"/>
      <c r="K99" s="41"/>
      <c r="L99" s="42"/>
      <c r="M99" s="43"/>
      <c r="N99" s="43"/>
      <c r="O99" s="43"/>
    </row>
    <row r="100" ht="14.25" customHeight="1">
      <c r="B100" s="51"/>
      <c r="C100" s="35"/>
      <c r="D100" s="53"/>
      <c r="E100" s="35"/>
      <c r="F100" s="4"/>
      <c r="G100" s="4"/>
      <c r="H100" s="4"/>
      <c r="I100" s="4"/>
      <c r="J100" s="4"/>
      <c r="K100" s="41"/>
      <c r="L100" s="42"/>
      <c r="M100" s="43"/>
      <c r="N100" s="43"/>
      <c r="O100" s="43"/>
    </row>
    <row r="101" ht="39.75" customHeight="1">
      <c r="A101" s="37">
        <f>A97+1</f>
        <v>39</v>
      </c>
      <c r="B101" s="38" t="s">
        <v>100</v>
      </c>
      <c r="C101" s="4"/>
      <c r="D101" s="39" t="s">
        <v>12</v>
      </c>
      <c r="E101" s="4"/>
      <c r="F101" s="4" t="str">
        <f>#REF!*#REF!</f>
        <v>#REF!</v>
      </c>
      <c r="G101" s="4" t="str">
        <f>IF(#REF!&gt;=0,10*#REF!,0)</f>
        <v>#REF!</v>
      </c>
      <c r="H101" s="4"/>
      <c r="I101" s="40" t="s">
        <v>101</v>
      </c>
      <c r="J101" s="4"/>
      <c r="K101" s="41">
        <v>4.0</v>
      </c>
      <c r="L101" s="42">
        <f>K101/K117</f>
        <v>0.8</v>
      </c>
      <c r="M101" s="43">
        <f>VLOOKUP(D101,Q1:R9,2,FALSE)</f>
        <v>5</v>
      </c>
      <c r="N101" s="43">
        <f>M101*L101</f>
        <v>4</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102</v>
      </c>
      <c r="C103" s="4"/>
      <c r="D103" s="39" t="s">
        <v>12</v>
      </c>
      <c r="E103" s="4"/>
      <c r="F103" s="4" t="str">
        <f>#REF!*#REF!</f>
        <v>#REF!</v>
      </c>
      <c r="G103" s="4" t="str">
        <f>IF(#REF!&gt;=0,10*#REF!,0)</f>
        <v>#REF!</v>
      </c>
      <c r="H103" s="4"/>
      <c r="I103" s="40" t="s">
        <v>103</v>
      </c>
      <c r="J103" s="4"/>
      <c r="K103" s="41">
        <v>3.0</v>
      </c>
      <c r="L103" s="42">
        <f>K103/K117</f>
        <v>0.6</v>
      </c>
      <c r="M103" s="43">
        <f>VLOOKUP(D103,Q1:R9,2,FALSE)</f>
        <v>5</v>
      </c>
      <c r="N103" s="43">
        <f>M103*L103</f>
        <v>3</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104</v>
      </c>
      <c r="C105" s="4"/>
      <c r="D105" s="39" t="s">
        <v>2</v>
      </c>
      <c r="E105" s="4"/>
      <c r="F105" s="4" t="str">
        <f>#REF!*#REF!</f>
        <v>#REF!</v>
      </c>
      <c r="G105" s="4" t="str">
        <f>IF(#REF!&gt;=0,10*#REF!,0)</f>
        <v>#REF!</v>
      </c>
      <c r="H105" s="4"/>
      <c r="I105" s="40" t="s">
        <v>105</v>
      </c>
      <c r="J105" s="4"/>
      <c r="K105" s="41">
        <v>3.0</v>
      </c>
      <c r="L105" s="42">
        <f>K105/K117</f>
        <v>0.6</v>
      </c>
      <c r="M105" s="43">
        <f>VLOOKUP(D105,Q1:R9,2,FALSE)</f>
        <v>1</v>
      </c>
      <c r="N105" s="43">
        <f>M105*L105</f>
        <v>0.6</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106</v>
      </c>
      <c r="C107" s="4"/>
      <c r="D107" s="39" t="s">
        <v>2</v>
      </c>
      <c r="E107" s="4"/>
      <c r="F107" s="4" t="str">
        <f>#REF!*#REF!</f>
        <v>#REF!</v>
      </c>
      <c r="G107" s="4" t="str">
        <f>IF(#REF!&gt;=0,10*#REF!,0)</f>
        <v>#REF!</v>
      </c>
      <c r="H107" s="4"/>
      <c r="I107" s="40" t="s">
        <v>107</v>
      </c>
      <c r="J107" s="4"/>
      <c r="K107" s="41">
        <v>2.0</v>
      </c>
      <c r="L107" s="42">
        <f>K107/K117</f>
        <v>0.4</v>
      </c>
      <c r="M107" s="43">
        <f>VLOOKUP(D107,Q1:R9,2,FALSE)</f>
        <v>1</v>
      </c>
      <c r="N107" s="43">
        <f>M107*L107</f>
        <v>0.4</v>
      </c>
      <c r="O107" s="43">
        <f>IF(M107=0,0,L107*MAX(R2:R8))</f>
        <v>2</v>
      </c>
    </row>
    <row r="108" ht="12.0" customHeight="1">
      <c r="B108" s="50"/>
      <c r="C108" s="4"/>
      <c r="D108" s="44"/>
      <c r="E108" s="4"/>
      <c r="F108" s="4"/>
      <c r="G108" s="4"/>
      <c r="H108" s="4"/>
      <c r="I108" s="4"/>
      <c r="J108" s="4"/>
      <c r="K108" s="41"/>
      <c r="L108" s="42"/>
      <c r="M108" s="43"/>
      <c r="N108" s="43"/>
      <c r="O108" s="43"/>
    </row>
    <row r="109" ht="15.75" customHeight="1">
      <c r="A109" s="33" t="s">
        <v>108</v>
      </c>
      <c r="C109" s="35"/>
      <c r="D109" s="53"/>
      <c r="E109" s="35"/>
      <c r="F109" s="4"/>
      <c r="G109" s="4"/>
      <c r="H109" s="4"/>
      <c r="I109" s="4"/>
      <c r="J109" s="4"/>
      <c r="K109" s="41"/>
      <c r="L109" s="42"/>
      <c r="M109" s="43"/>
      <c r="N109" s="43"/>
      <c r="O109" s="43"/>
    </row>
    <row r="110" ht="14.25" customHeight="1">
      <c r="B110" s="51"/>
      <c r="C110" s="35"/>
      <c r="D110" s="53"/>
      <c r="E110" s="35"/>
      <c r="F110" s="4"/>
      <c r="G110" s="4"/>
      <c r="H110" s="4"/>
      <c r="I110" s="4"/>
      <c r="J110" s="4"/>
      <c r="K110" s="41"/>
      <c r="L110" s="42"/>
      <c r="M110" s="43"/>
      <c r="N110" s="43"/>
      <c r="O110" s="43"/>
    </row>
    <row r="111" ht="39.75" customHeight="1">
      <c r="A111" s="37">
        <f>A107+1</f>
        <v>43</v>
      </c>
      <c r="B111" s="38" t="s">
        <v>109</v>
      </c>
      <c r="C111" s="20"/>
      <c r="D111" s="39" t="s">
        <v>12</v>
      </c>
      <c r="E111" s="20"/>
      <c r="F111" s="20" t="str">
        <f>#REF!*#REF!</f>
        <v>#REF!</v>
      </c>
      <c r="G111" s="20" t="str">
        <f>IF(#REF!&gt;=0,10*#REF!,0)</f>
        <v>#REF!</v>
      </c>
      <c r="H111" s="20"/>
      <c r="I111" s="40" t="s">
        <v>110</v>
      </c>
      <c r="J111" s="20"/>
      <c r="K111" s="30">
        <v>4.0</v>
      </c>
      <c r="L111" s="57">
        <f>K111/K117</f>
        <v>0.8</v>
      </c>
      <c r="M111" s="58">
        <f>VLOOKUP(D111,Q1:R9,2,FALSE)</f>
        <v>5</v>
      </c>
      <c r="N111" s="58">
        <f>M111*L111</f>
        <v>4</v>
      </c>
      <c r="O111" s="58">
        <f>IF(M111=0,0,L111*MAX(R2:R8))</f>
        <v>4</v>
      </c>
      <c r="P111" s="20"/>
      <c r="Q111" s="20"/>
      <c r="R111" s="20"/>
      <c r="S111" s="20"/>
      <c r="T111" s="20"/>
      <c r="U111" s="20"/>
      <c r="V111" s="20"/>
      <c r="W111" s="20"/>
      <c r="X111" s="20"/>
      <c r="Y111" s="20"/>
      <c r="Z111" s="20"/>
    </row>
    <row r="112" ht="12.0" customHeight="1">
      <c r="A112" s="37"/>
      <c r="B112" s="38"/>
      <c r="C112" s="20"/>
      <c r="D112" s="59"/>
      <c r="E112" s="20"/>
      <c r="F112" s="20"/>
      <c r="G112" s="20"/>
      <c r="H112" s="20"/>
      <c r="I112" s="20"/>
      <c r="J112" s="20"/>
      <c r="K112" s="30"/>
      <c r="L112" s="57"/>
      <c r="M112" s="58"/>
      <c r="N112" s="58"/>
      <c r="O112" s="58"/>
      <c r="P112" s="20"/>
      <c r="Q112" s="20"/>
      <c r="R112" s="20"/>
      <c r="S112" s="20"/>
      <c r="T112" s="20"/>
      <c r="U112" s="20"/>
      <c r="V112" s="20"/>
      <c r="W112" s="20"/>
      <c r="X112" s="20"/>
      <c r="Y112" s="20"/>
      <c r="Z112" s="20"/>
    </row>
    <row r="113" ht="39.75" customHeight="1">
      <c r="A113" s="37">
        <f>A111+1</f>
        <v>44</v>
      </c>
      <c r="B113" s="38" t="s">
        <v>111</v>
      </c>
      <c r="C113" s="20"/>
      <c r="D113" s="39" t="s">
        <v>12</v>
      </c>
      <c r="E113" s="20"/>
      <c r="F113" s="20" t="str">
        <f>#REF!*#REF!</f>
        <v>#REF!</v>
      </c>
      <c r="G113" s="20" t="str">
        <f>IF(#REF!&gt;=0,10*#REF!,0)</f>
        <v>#REF!</v>
      </c>
      <c r="H113" s="20"/>
      <c r="I113" s="40" t="s">
        <v>112</v>
      </c>
      <c r="J113" s="20"/>
      <c r="K113" s="30">
        <v>4.0</v>
      </c>
      <c r="L113" s="57">
        <f>K113/K117</f>
        <v>0.8</v>
      </c>
      <c r="M113" s="58">
        <f>VLOOKUP(D113,Q1:R9,2,FALSE)</f>
        <v>5</v>
      </c>
      <c r="N113" s="58">
        <f>M113*L113</f>
        <v>4</v>
      </c>
      <c r="O113" s="58">
        <f>IF(M113=0,0,L113*MAX(R2:R8))</f>
        <v>4</v>
      </c>
      <c r="P113" s="20"/>
      <c r="Q113" s="20"/>
      <c r="R113" s="20"/>
      <c r="S113" s="20"/>
      <c r="T113" s="20"/>
      <c r="U113" s="20"/>
      <c r="V113" s="20"/>
      <c r="W113" s="20"/>
      <c r="X113" s="20"/>
      <c r="Y113" s="20"/>
      <c r="Z113" s="20"/>
    </row>
    <row r="114" ht="12.0" customHeight="1">
      <c r="A114" s="37"/>
      <c r="B114" s="38"/>
      <c r="C114" s="20"/>
      <c r="D114" s="59"/>
      <c r="E114" s="20"/>
      <c r="F114" s="20"/>
      <c r="G114" s="20"/>
      <c r="H114" s="20"/>
      <c r="I114" s="20"/>
      <c r="J114" s="20"/>
      <c r="K114" s="30"/>
      <c r="L114" s="57"/>
      <c r="M114" s="58"/>
      <c r="N114" s="58"/>
      <c r="O114" s="58"/>
      <c r="P114" s="20"/>
      <c r="Q114" s="20"/>
      <c r="R114" s="20"/>
      <c r="S114" s="20"/>
      <c r="T114" s="20"/>
      <c r="U114" s="20"/>
      <c r="V114" s="20"/>
      <c r="W114" s="20"/>
      <c r="X114" s="20"/>
      <c r="Y114" s="20"/>
      <c r="Z114" s="20"/>
    </row>
    <row r="115" ht="39.75" customHeight="1">
      <c r="A115" s="37">
        <f>A113+1</f>
        <v>45</v>
      </c>
      <c r="B115" s="38" t="s">
        <v>113</v>
      </c>
      <c r="C115" s="20"/>
      <c r="D115" s="39" t="s">
        <v>12</v>
      </c>
      <c r="E115" s="20"/>
      <c r="F115" s="20" t="str">
        <f>#REF!*#REF!</f>
        <v>#REF!</v>
      </c>
      <c r="G115" s="20" t="str">
        <f>IF(#REF!&gt;=0,10*#REF!,0)</f>
        <v>#REF!</v>
      </c>
      <c r="H115" s="20"/>
      <c r="I115" s="40" t="s">
        <v>114</v>
      </c>
      <c r="J115" s="20"/>
      <c r="K115" s="30">
        <v>3.0</v>
      </c>
      <c r="L115" s="57">
        <f>K115/K117</f>
        <v>0.6</v>
      </c>
      <c r="M115" s="58">
        <f>VLOOKUP(D115,Q1:R9,2,FALSE)</f>
        <v>5</v>
      </c>
      <c r="N115" s="58">
        <f>M115*L115</f>
        <v>3</v>
      </c>
      <c r="O115" s="58">
        <f>IF(M115=0,0,L115*MAX(R2:R8))</f>
        <v>3</v>
      </c>
      <c r="P115" s="20"/>
      <c r="Q115" s="20"/>
      <c r="R115" s="20"/>
      <c r="S115" s="20"/>
      <c r="T115" s="20"/>
      <c r="U115" s="20"/>
      <c r="V115" s="20"/>
      <c r="W115" s="20"/>
      <c r="X115" s="20"/>
      <c r="Y115" s="20"/>
      <c r="Z115" s="20"/>
    </row>
    <row r="116" ht="12.0" customHeight="1">
      <c r="B116" s="60"/>
      <c r="C116" s="4"/>
      <c r="D116" s="44"/>
      <c r="E116" s="4"/>
      <c r="F116" s="4"/>
      <c r="G116" s="4"/>
      <c r="H116" s="4"/>
      <c r="I116" s="4"/>
      <c r="J116" s="4"/>
      <c r="K116" s="61"/>
      <c r="L116" s="61"/>
      <c r="M116" s="61"/>
      <c r="N116" s="62"/>
      <c r="O116" s="62"/>
    </row>
    <row r="117" ht="24.0" customHeight="1">
      <c r="A117" s="63" t="s">
        <v>115</v>
      </c>
      <c r="B117" s="64"/>
      <c r="C117" s="65"/>
      <c r="D117" s="66">
        <f>IF(ISERR((N117/O117)*100),"",(N117/O117)*100)</f>
        <v>79.56521739</v>
      </c>
      <c r="E117" s="67"/>
      <c r="F117" s="67"/>
      <c r="G117" s="67"/>
      <c r="H117" s="68" t="str">
        <f>IF(D117="","","-")</f>
        <v>-</v>
      </c>
      <c r="I117" s="69" t="str">
        <f>VLOOKUP(J117,'Rating ranges'!A2:B7,2,TRUE)</f>
        <v>Good</v>
      </c>
      <c r="J117" s="70">
        <f>IF(D117="",0,D117)</f>
        <v>79.56521739</v>
      </c>
      <c r="K117" s="61">
        <f>MAX(K9:K115)</f>
        <v>5</v>
      </c>
      <c r="L117" s="61"/>
      <c r="M117" s="61"/>
      <c r="N117" s="62">
        <f t="shared" ref="N117:O117" si="1">SUM(N9:N115)</f>
        <v>109.8</v>
      </c>
      <c r="O117" s="62">
        <f t="shared" si="1"/>
        <v>138</v>
      </c>
    </row>
    <row r="118" ht="13.5" customHeight="1">
      <c r="D118" s="34"/>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4"/>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116</v>
      </c>
      <c r="B1" s="2"/>
      <c r="C1" s="3"/>
    </row>
    <row r="2" ht="15.75" customHeight="1">
      <c r="B2" s="60"/>
      <c r="C2" s="33" t="s">
        <v>117</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118</v>
      </c>
      <c r="C4" s="87" t="s">
        <v>119</v>
      </c>
    </row>
    <row r="5" ht="38.25" customHeight="1">
      <c r="A5" s="85">
        <f t="shared" ref="A5:A8" si="1">A4+1</f>
        <v>2</v>
      </c>
      <c r="B5" s="86" t="s">
        <v>120</v>
      </c>
      <c r="C5" s="87" t="s">
        <v>119</v>
      </c>
    </row>
    <row r="6" ht="38.25" customHeight="1">
      <c r="A6" s="85">
        <f t="shared" si="1"/>
        <v>3</v>
      </c>
      <c r="B6" s="86" t="s">
        <v>121</v>
      </c>
      <c r="C6" s="87" t="s">
        <v>122</v>
      </c>
    </row>
    <row r="7" ht="38.25" customHeight="1">
      <c r="A7" s="85">
        <f t="shared" si="1"/>
        <v>4</v>
      </c>
      <c r="B7" s="86" t="s">
        <v>123</v>
      </c>
      <c r="C7" s="87" t="s">
        <v>124</v>
      </c>
    </row>
    <row r="8" ht="38.25" customHeight="1">
      <c r="A8" s="85">
        <f t="shared" si="1"/>
        <v>5</v>
      </c>
      <c r="B8" s="86" t="s">
        <v>125</v>
      </c>
      <c r="C8" s="87" t="s">
        <v>124</v>
      </c>
    </row>
    <row r="9" ht="12.75" customHeight="1">
      <c r="B9" s="50"/>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126</v>
      </c>
      <c r="C11" s="87" t="s">
        <v>124</v>
      </c>
    </row>
    <row r="12" ht="51.0" customHeight="1">
      <c r="A12" s="85">
        <f t="shared" ref="A12:A13" si="2">A11+1</f>
        <v>7</v>
      </c>
      <c r="B12" s="86" t="s">
        <v>127</v>
      </c>
      <c r="C12" s="87" t="s">
        <v>122</v>
      </c>
    </row>
    <row r="13" ht="38.25" customHeight="1">
      <c r="A13" s="85">
        <f t="shared" si="2"/>
        <v>8</v>
      </c>
      <c r="B13" s="86" t="s">
        <v>128</v>
      </c>
      <c r="C13" s="87" t="s">
        <v>124</v>
      </c>
    </row>
    <row r="14" ht="12.75" customHeight="1">
      <c r="B14" s="50"/>
      <c r="C14" s="20"/>
    </row>
    <row r="15" ht="24.75" customHeight="1">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129</v>
      </c>
      <c r="C16" s="87" t="s">
        <v>130</v>
      </c>
    </row>
    <row r="17" ht="51.0" customHeight="1">
      <c r="A17" s="85">
        <f t="shared" ref="A17:A24" si="3">A16+1</f>
        <v>10</v>
      </c>
      <c r="B17" s="86" t="s">
        <v>131</v>
      </c>
      <c r="C17" s="87" t="s">
        <v>122</v>
      </c>
    </row>
    <row r="18" ht="38.25" customHeight="1">
      <c r="A18" s="85">
        <f t="shared" si="3"/>
        <v>11</v>
      </c>
      <c r="B18" s="86" t="s">
        <v>132</v>
      </c>
      <c r="C18" s="87" t="s">
        <v>124</v>
      </c>
    </row>
    <row r="19" ht="51.0" customHeight="1">
      <c r="A19" s="85">
        <f t="shared" si="3"/>
        <v>12</v>
      </c>
      <c r="B19" s="86" t="s">
        <v>133</v>
      </c>
      <c r="C19" s="87" t="s">
        <v>119</v>
      </c>
    </row>
    <row r="20" ht="51.0" customHeight="1">
      <c r="A20" s="85">
        <f t="shared" si="3"/>
        <v>13</v>
      </c>
      <c r="B20" s="86" t="s">
        <v>134</v>
      </c>
      <c r="C20" s="87" t="s">
        <v>124</v>
      </c>
    </row>
    <row r="21" ht="38.25" customHeight="1">
      <c r="A21" s="85">
        <f t="shared" si="3"/>
        <v>14</v>
      </c>
      <c r="B21" s="86" t="s">
        <v>135</v>
      </c>
      <c r="C21" s="87" t="s">
        <v>122</v>
      </c>
    </row>
    <row r="22" ht="25.5" customHeight="1">
      <c r="A22" s="85">
        <f t="shared" si="3"/>
        <v>15</v>
      </c>
      <c r="B22" s="86" t="s">
        <v>136</v>
      </c>
      <c r="C22" s="87" t="s">
        <v>130</v>
      </c>
    </row>
    <row r="23" ht="25.5" customHeight="1">
      <c r="A23" s="85">
        <f t="shared" si="3"/>
        <v>16</v>
      </c>
      <c r="B23" s="86" t="s">
        <v>137</v>
      </c>
      <c r="C23" s="87" t="s">
        <v>130</v>
      </c>
    </row>
    <row r="24" ht="25.5" customHeight="1">
      <c r="A24" s="85">
        <f t="shared" si="3"/>
        <v>17</v>
      </c>
      <c r="B24" s="86" t="s">
        <v>138</v>
      </c>
      <c r="C24" s="87" t="s">
        <v>139</v>
      </c>
    </row>
    <row r="25" ht="12.75" customHeight="1">
      <c r="B25" s="50"/>
      <c r="C25" s="20"/>
    </row>
    <row r="26" ht="24.75" customHeight="1">
      <c r="A26" s="84"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140</v>
      </c>
      <c r="C27" s="87" t="s">
        <v>122</v>
      </c>
    </row>
    <row r="28" ht="38.25" customHeight="1">
      <c r="A28" s="85">
        <f t="shared" ref="A28:A30" si="4">A27+1</f>
        <v>19</v>
      </c>
      <c r="B28" s="86" t="s">
        <v>141</v>
      </c>
      <c r="C28" s="87" t="s">
        <v>122</v>
      </c>
    </row>
    <row r="29" ht="51.0" customHeight="1">
      <c r="A29" s="85">
        <f t="shared" si="4"/>
        <v>20</v>
      </c>
      <c r="B29" s="86" t="s">
        <v>142</v>
      </c>
      <c r="C29" s="87" t="s">
        <v>130</v>
      </c>
    </row>
    <row r="30" ht="38.25" customHeight="1">
      <c r="A30" s="85">
        <f t="shared" si="4"/>
        <v>21</v>
      </c>
      <c r="B30" s="86" t="s">
        <v>143</v>
      </c>
      <c r="C30" s="87" t="s">
        <v>122</v>
      </c>
    </row>
    <row r="31" ht="12.75" customHeight="1">
      <c r="B31" s="50"/>
      <c r="C31" s="20"/>
    </row>
    <row r="32" ht="24.75" customHeight="1">
      <c r="A32" s="84" t="s">
        <v>63</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144</v>
      </c>
      <c r="C33" s="87" t="s">
        <v>122</v>
      </c>
    </row>
    <row r="34" ht="51.0" customHeight="1">
      <c r="A34" s="85">
        <f t="shared" ref="A34:A35" si="5">A33+1</f>
        <v>23</v>
      </c>
      <c r="B34" s="86" t="s">
        <v>145</v>
      </c>
      <c r="C34" s="87" t="s">
        <v>124</v>
      </c>
    </row>
    <row r="35" ht="38.25" customHeight="1">
      <c r="A35" s="85">
        <f t="shared" si="5"/>
        <v>24</v>
      </c>
      <c r="B35" s="86" t="s">
        <v>146</v>
      </c>
      <c r="C35" s="87" t="s">
        <v>139</v>
      </c>
    </row>
    <row r="36" ht="12.75" customHeight="1">
      <c r="B36" s="50"/>
      <c r="C36" s="20"/>
    </row>
    <row r="37" ht="24.75" customHeight="1">
      <c r="A37" s="84" t="s">
        <v>70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147</v>
      </c>
      <c r="C38" s="87" t="s">
        <v>124</v>
      </c>
    </row>
    <row r="39" ht="63.75" customHeight="1">
      <c r="A39" s="85">
        <f t="shared" ref="A39:A42" si="6">A38+1</f>
        <v>26</v>
      </c>
      <c r="B39" s="86" t="s">
        <v>148</v>
      </c>
      <c r="C39" s="87" t="s">
        <v>130</v>
      </c>
    </row>
    <row r="40" ht="38.25" customHeight="1">
      <c r="A40" s="85">
        <f t="shared" si="6"/>
        <v>27</v>
      </c>
      <c r="B40" s="86" t="s">
        <v>149</v>
      </c>
      <c r="C40" s="87" t="s">
        <v>130</v>
      </c>
    </row>
    <row r="41" ht="63.75" customHeight="1">
      <c r="A41" s="85">
        <f t="shared" si="6"/>
        <v>28</v>
      </c>
      <c r="B41" s="86" t="s">
        <v>150</v>
      </c>
      <c r="C41" s="87" t="s">
        <v>124</v>
      </c>
    </row>
    <row r="42" ht="38.25" customHeight="1">
      <c r="A42" s="85">
        <f t="shared" si="6"/>
        <v>29</v>
      </c>
      <c r="B42" s="86" t="s">
        <v>151</v>
      </c>
      <c r="C42" s="87" t="s">
        <v>124</v>
      </c>
    </row>
    <row r="43" ht="12.75" customHeight="1">
      <c r="B43" s="50"/>
      <c r="C43" s="20"/>
    </row>
    <row r="44" ht="24.75" customHeight="1">
      <c r="A44" s="84" t="s">
        <v>81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152</v>
      </c>
      <c r="C45" s="87" t="s">
        <v>122</v>
      </c>
    </row>
    <row r="46" ht="38.25" customHeight="1">
      <c r="A46" s="85">
        <f t="shared" ref="A46:A48" si="7">A45+1</f>
        <v>31</v>
      </c>
      <c r="B46" s="86" t="s">
        <v>153</v>
      </c>
      <c r="C46" s="87" t="s">
        <v>124</v>
      </c>
    </row>
    <row r="47" ht="51.0" customHeight="1">
      <c r="A47" s="85">
        <f t="shared" si="7"/>
        <v>32</v>
      </c>
      <c r="B47" s="86" t="s">
        <v>154</v>
      </c>
      <c r="C47" s="87" t="s">
        <v>124</v>
      </c>
    </row>
    <row r="48" ht="25.5" customHeight="1">
      <c r="A48" s="85">
        <f t="shared" si="7"/>
        <v>33</v>
      </c>
      <c r="B48" s="86" t="s">
        <v>155</v>
      </c>
      <c r="C48" s="87" t="s">
        <v>124</v>
      </c>
    </row>
    <row r="49" ht="12.75" customHeight="1">
      <c r="B49" s="50"/>
      <c r="C49" s="20"/>
    </row>
    <row r="50" ht="24.75" customHeight="1">
      <c r="A50" s="84" t="s">
        <v>89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156</v>
      </c>
      <c r="C51" s="87" t="s">
        <v>119</v>
      </c>
    </row>
    <row r="52" ht="38.25" customHeight="1">
      <c r="A52" s="85">
        <f t="shared" ref="A52:A55" si="8">A51+1</f>
        <v>35</v>
      </c>
      <c r="B52" s="86" t="s">
        <v>157</v>
      </c>
      <c r="C52" s="87" t="s">
        <v>130</v>
      </c>
    </row>
    <row r="53" ht="25.5" customHeight="1">
      <c r="A53" s="85">
        <f t="shared" si="8"/>
        <v>36</v>
      </c>
      <c r="B53" s="86" t="s">
        <v>158</v>
      </c>
      <c r="C53" s="87" t="s">
        <v>122</v>
      </c>
    </row>
    <row r="54" ht="38.25" customHeight="1">
      <c r="A54" s="85">
        <f t="shared" si="8"/>
        <v>37</v>
      </c>
      <c r="B54" s="86" t="s">
        <v>159</v>
      </c>
      <c r="C54" s="87" t="s">
        <v>124</v>
      </c>
    </row>
    <row r="55" ht="25.5" customHeight="1">
      <c r="A55" s="85">
        <f t="shared" si="8"/>
        <v>38</v>
      </c>
      <c r="B55" s="86" t="s">
        <v>160</v>
      </c>
      <c r="C55" s="87" t="s">
        <v>124</v>
      </c>
    </row>
    <row r="56" ht="12.75" customHeight="1">
      <c r="B56" s="50"/>
      <c r="C56" s="20"/>
    </row>
    <row r="57" ht="24.75" customHeight="1">
      <c r="A57" s="84" t="s">
        <v>99</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161</v>
      </c>
      <c r="C58" s="87" t="s">
        <v>122</v>
      </c>
    </row>
    <row r="59" ht="38.25" customHeight="1">
      <c r="A59" s="85">
        <f t="shared" ref="A59:A61" si="9">A58+1</f>
        <v>40</v>
      </c>
      <c r="B59" s="86" t="s">
        <v>162</v>
      </c>
      <c r="C59" s="87" t="s">
        <v>124</v>
      </c>
    </row>
    <row r="60" ht="51.0" customHeight="1">
      <c r="A60" s="85">
        <f t="shared" si="9"/>
        <v>41</v>
      </c>
      <c r="B60" s="86" t="s">
        <v>163</v>
      </c>
      <c r="C60" s="87" t="s">
        <v>124</v>
      </c>
    </row>
    <row r="61" ht="38.25" customHeight="1">
      <c r="A61" s="85">
        <f t="shared" si="9"/>
        <v>42</v>
      </c>
      <c r="B61" s="86" t="s">
        <v>164</v>
      </c>
      <c r="C61" s="87" t="s">
        <v>130</v>
      </c>
    </row>
    <row r="62" ht="12.75" customHeight="1">
      <c r="B62" s="50"/>
      <c r="C62" s="20"/>
    </row>
    <row r="63" ht="24.75" customHeight="1">
      <c r="A63" s="84" t="s">
        <v>108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165</v>
      </c>
      <c r="C64" s="87" t="s">
        <v>122</v>
      </c>
    </row>
    <row r="65" ht="25.5" customHeight="1">
      <c r="A65" s="85">
        <f t="shared" ref="A65:A66" si="10">A64+1</f>
        <v>44</v>
      </c>
      <c r="B65" s="86" t="s">
        <v>166</v>
      </c>
      <c r="C65" s="87" t="s">
        <v>124</v>
      </c>
    </row>
    <row r="66" ht="51.0" customHeight="1">
      <c r="A66" s="85">
        <f t="shared" si="10"/>
        <v>45</v>
      </c>
      <c r="B66" s="86" t="s">
        <v>167</v>
      </c>
      <c r="C66" s="87" t="s">
        <v>124</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8" t="s">
        <v>168</v>
      </c>
      <c r="B1" s="88" t="s">
        <v>169</v>
      </c>
      <c r="C1" s="88" t="s">
        <v>170</v>
      </c>
    </row>
    <row r="2" ht="12.75" customHeight="1">
      <c r="A2" s="89">
        <v>0.0</v>
      </c>
      <c r="B2" s="25" t="str">
        <f>""</f>
        <v/>
      </c>
    </row>
    <row r="3" ht="12.75" customHeight="1">
      <c r="A3" s="89">
        <v>1.0</v>
      </c>
      <c r="B3" s="25" t="s">
        <v>171</v>
      </c>
      <c r="C3" s="90" t="s">
        <v>172</v>
      </c>
      <c r="D3" s="91">
        <f>A4</f>
        <v>29</v>
      </c>
    </row>
    <row r="4" ht="12.75" customHeight="1">
      <c r="A4" s="89">
        <v>29.0</v>
      </c>
      <c r="B4" s="11" t="s">
        <v>6</v>
      </c>
      <c r="C4" s="11" t="s">
        <v>173</v>
      </c>
      <c r="D4" s="91">
        <f t="shared" ref="D4:D7" si="1">A4</f>
        <v>29</v>
      </c>
      <c r="E4" s="92" t="s">
        <v>174</v>
      </c>
      <c r="F4" s="91">
        <f t="shared" ref="F4:F6" si="2">A5</f>
        <v>49</v>
      </c>
    </row>
    <row r="5" ht="12.75" customHeight="1">
      <c r="A5" s="89">
        <v>49.0</v>
      </c>
      <c r="B5" s="11" t="s">
        <v>7</v>
      </c>
      <c r="C5" s="11" t="s">
        <v>173</v>
      </c>
      <c r="D5" s="91">
        <f t="shared" si="1"/>
        <v>49</v>
      </c>
      <c r="E5" s="92" t="s">
        <v>174</v>
      </c>
      <c r="F5" s="91">
        <f t="shared" si="2"/>
        <v>69</v>
      </c>
    </row>
    <row r="6" ht="12.75" customHeight="1">
      <c r="A6" s="89">
        <v>69.0</v>
      </c>
      <c r="B6" s="11" t="s">
        <v>11</v>
      </c>
      <c r="C6" s="11" t="s">
        <v>173</v>
      </c>
      <c r="D6" s="91">
        <f t="shared" si="1"/>
        <v>69</v>
      </c>
      <c r="E6" s="92" t="s">
        <v>174</v>
      </c>
      <c r="F6" s="91">
        <f t="shared" si="2"/>
        <v>89</v>
      </c>
    </row>
    <row r="7" ht="12.75" customHeight="1">
      <c r="A7" s="89">
        <v>89.0</v>
      </c>
      <c r="B7" s="11" t="s">
        <v>12</v>
      </c>
      <c r="C7" s="90" t="s">
        <v>175</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