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MPS Design Guid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7" i="1" l="1"/>
  <c r="D19" i="1" s="1"/>
  <c r="D18" i="1" l="1"/>
  <c r="D21" i="1"/>
  <c r="D24" i="1" s="1"/>
  <c r="D25" i="1" s="1"/>
  <c r="D27" i="1" s="1"/>
  <c r="D28" i="1" s="1"/>
</calcChain>
</file>

<file path=xl/comments1.xml><?xml version="1.0" encoding="utf-8"?>
<comments xmlns="http://schemas.openxmlformats.org/spreadsheetml/2006/main">
  <authors>
    <author>UDHAY</author>
  </authors>
  <commentList>
    <comment ref="D15" authorId="0" shapeId="0">
      <text>
        <r>
          <rPr>
            <b/>
            <sz val="9"/>
            <color indexed="81"/>
            <rFont val="Tahoma"/>
            <charset val="1"/>
          </rPr>
          <t>UDHAY:</t>
        </r>
        <r>
          <rPr>
            <sz val="9"/>
            <color indexed="81"/>
            <rFont val="Tahoma"/>
            <charset val="1"/>
          </rPr>
          <t xml:space="preserve">
Po=(V1*I1)+(V2*I2)</t>
        </r>
      </text>
    </comment>
    <comment ref="D16" authorId="0" shapeId="0">
      <text>
        <r>
          <rPr>
            <b/>
            <sz val="9"/>
            <color indexed="81"/>
            <rFont val="Tahoma"/>
            <charset val="1"/>
          </rPr>
          <t>UDHAY:</t>
        </r>
        <r>
          <rPr>
            <sz val="9"/>
            <color indexed="81"/>
            <rFont val="Tahoma"/>
            <charset val="1"/>
          </rPr>
          <t xml:space="preserve">
%Eff=(Eff/100)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UDHAY:</t>
        </r>
        <r>
          <rPr>
            <sz val="9"/>
            <color indexed="81"/>
            <rFont val="Tahoma"/>
            <charset val="1"/>
          </rPr>
          <t xml:space="preserve">
I/P Pwr= Po / Eff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UDHAY:</t>
        </r>
        <r>
          <rPr>
            <sz val="9"/>
            <color indexed="81"/>
            <rFont val="Tahoma"/>
            <family val="2"/>
          </rPr>
          <t xml:space="preserve">
Iin(min)=(I/P Pwr) / (Vin(max)*1.414)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UDHAY:</t>
        </r>
        <r>
          <rPr>
            <sz val="9"/>
            <color indexed="81"/>
            <rFont val="Tahoma"/>
            <family val="2"/>
          </rPr>
          <t xml:space="preserve">
Iin(min)=(I/P Pwr) / (Vin(min)*1.414)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UDHAY:</t>
        </r>
        <r>
          <rPr>
            <sz val="9"/>
            <color indexed="81"/>
            <rFont val="Tahoma"/>
            <family val="2"/>
          </rPr>
          <t xml:space="preserve">
Ipk=(2*Po) / ( (Vin(min)*1.414) * (Dcyl/100))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UDHAY:</t>
        </r>
        <r>
          <rPr>
            <sz val="9"/>
            <color indexed="81"/>
            <rFont val="Tahoma"/>
            <family val="2"/>
          </rPr>
          <t xml:space="preserve">
Enter value in nH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UDHAY:</t>
        </r>
        <r>
          <rPr>
            <sz val="9"/>
            <color indexed="81"/>
            <rFont val="Tahoma"/>
            <family val="2"/>
          </rPr>
          <t xml:space="preserve">
Lpri=((Vin(min)*1.414) * (Dcyl/100)) / (Ipk*F)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UDHAY:</t>
        </r>
        <r>
          <rPr>
            <sz val="9"/>
            <color indexed="81"/>
            <rFont val="Tahoma"/>
            <family val="2"/>
          </rPr>
          <t xml:space="preserve">
Npri=√(Lpri/AL)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UDHAY:</t>
        </r>
        <r>
          <rPr>
            <sz val="9"/>
            <color indexed="81"/>
            <rFont val="Tahoma"/>
            <family val="2"/>
          </rPr>
          <t xml:space="preserve">
Secondary-1 Turns 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UDHAY:</t>
        </r>
        <r>
          <rPr>
            <sz val="9"/>
            <color indexed="81"/>
            <rFont val="Tahoma"/>
            <family val="2"/>
          </rPr>
          <t xml:space="preserve">
Secondary-2 Turns</t>
        </r>
      </text>
    </comment>
  </commentList>
</comments>
</file>

<file path=xl/sharedStrings.xml><?xml version="1.0" encoding="utf-8"?>
<sst xmlns="http://schemas.openxmlformats.org/spreadsheetml/2006/main" count="40" uniqueCount="30">
  <si>
    <t>Input voltage Vin(min)</t>
  </si>
  <si>
    <t>Input voltage Vin(max)</t>
  </si>
  <si>
    <t>Output Power (Po)</t>
  </si>
  <si>
    <t>Effeciency</t>
  </si>
  <si>
    <t>Peak Current Ipk</t>
  </si>
  <si>
    <t>Output Voltage Vout-1</t>
  </si>
  <si>
    <t>Output Current Iout-1</t>
  </si>
  <si>
    <t>Output Voltage Vout-2</t>
  </si>
  <si>
    <t>Output Current Iout-2</t>
  </si>
  <si>
    <t>V AC</t>
  </si>
  <si>
    <t>V DC</t>
  </si>
  <si>
    <t>A</t>
  </si>
  <si>
    <t>W</t>
  </si>
  <si>
    <t>%</t>
  </si>
  <si>
    <t>Input Power</t>
  </si>
  <si>
    <t>Duty Cycle (max)</t>
  </si>
  <si>
    <t>Primary Inductance Lpri</t>
  </si>
  <si>
    <t>Switching Frequency F</t>
  </si>
  <si>
    <t>Hz</t>
  </si>
  <si>
    <t>Transformer AL Value</t>
  </si>
  <si>
    <t>nH</t>
  </si>
  <si>
    <t>mH</t>
  </si>
  <si>
    <t>Secondary Turn-1</t>
  </si>
  <si>
    <t>Primary Turn</t>
  </si>
  <si>
    <t>Turns</t>
  </si>
  <si>
    <t>Secondary Turn-2</t>
  </si>
  <si>
    <t>Input Current Iin(min)</t>
  </si>
  <si>
    <t>Input Current Iin(max)</t>
  </si>
  <si>
    <t>Cell Protect PW</t>
  </si>
  <si>
    <t>smps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</si>
</sst>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b/>
      <sz val="14"/>
      <color theme="0"/>
      <name val="Swis721 Cn BT"/>
      <family val="2"/>
    </font>
    <font>
      <b/>
      <sz val="12"/>
      <color theme="1"/>
      <name val="Swis721 Cn BT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Swis721 Cn BT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4" borderId="2" xfId="0" applyFont="1" applyFill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11" fontId="2" fillId="4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2" fillId="3" borderId="1" xfId="0" applyFont="1" applyFill="1" applyBorder="1" applyAlignment="1" applyProtection="1">
      <alignment horizontal="right" vertical="center"/>
      <protection locked="0"/>
    </xf>
    <xf numFmtId="0" fontId="1" fillId="2" borderId="4" xfId="0" applyFont="1" applyFill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11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1" fillId="2" borderId="6" xfId="0" applyFont="1" applyFill="1" applyBorder="1" applyAlignment="1" applyProtection="1">
      <alignment horizontal="left" vertical="center"/>
      <protection locked="0"/>
    </xf>
    <xf numFmtId="0" fontId="2" fillId="5" borderId="2" xfId="0" applyFont="1" applyFill="1" applyBorder="1" applyAlignment="1" applyProtection="1">
      <alignment horizontal="right" vertical="center"/>
    </xf>
    <xf numFmtId="11" fontId="2" fillId="5" borderId="2" xfId="0" applyNumberFormat="1" applyFont="1" applyFill="1" applyBorder="1" applyAlignment="1" applyProtection="1">
      <alignment horizontal="right" vertical="center"/>
    </xf>
    <xf numFmtId="2" fontId="7" fillId="6" borderId="2" xfId="0" applyNumberFormat="1" applyFont="1" applyFill="1" applyBorder="1" applyAlignment="1" applyProtection="1">
      <alignment horizontal="right" vertical="center"/>
    </xf>
    <xf numFmtId="0" fontId="7" fillId="6" borderId="2" xfId="0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K43"/>
  <sheetViews>
    <sheetView tabSelected="1" zoomScale="115" zoomScaleNormal="115" workbookViewId="0">
      <selection activeCell="D23" sqref="D23"/>
    </sheetView>
  </sheetViews>
  <sheetFormatPr defaultRowHeight="15" x14ac:dyDescent="0.25"/>
  <cols>
    <col min="1" max="1" width="9.140625" style="3"/>
    <col min="2" max="2" width="6.28515625" style="3" customWidth="1"/>
    <col min="3" max="3" width="27.42578125" style="3" bestFit="1" customWidth="1"/>
    <col min="4" max="4" width="14.5703125" style="3" bestFit="1" customWidth="1"/>
    <col min="5" max="5" width="9.140625" style="5"/>
    <col min="6" max="10" width="9.140625" style="3"/>
    <col min="11" max="11" width="11.7109375" style="3" bestFit="1" customWidth="1"/>
    <col min="12" max="16384" width="9.140625" style="3"/>
  </cols>
  <sheetData>
    <row r="4" spans="3:11" ht="15.75" thickBot="1" x14ac:dyDescent="0.3"/>
    <row r="5" spans="3:11" ht="18" x14ac:dyDescent="0.25">
      <c r="C5" s="6" t="s">
        <v>0</v>
      </c>
      <c r="D5" s="1">
        <v>85</v>
      </c>
      <c r="E5" s="7" t="s">
        <v>9</v>
      </c>
      <c r="I5" s="3" t="s">
        <v>28</v>
      </c>
      <c r="K5" s="3" t="s">
        <v>29</v>
      </c>
    </row>
    <row r="6" spans="3:11" ht="18" x14ac:dyDescent="0.25">
      <c r="C6" s="8" t="s">
        <v>1</v>
      </c>
      <c r="D6" s="1">
        <v>265</v>
      </c>
      <c r="E6" s="7" t="s">
        <v>9</v>
      </c>
    </row>
    <row r="7" spans="3:11" x14ac:dyDescent="0.25">
      <c r="C7" s="9"/>
      <c r="D7" s="2"/>
      <c r="E7" s="2"/>
    </row>
    <row r="8" spans="3:11" ht="18" x14ac:dyDescent="0.25">
      <c r="C8" s="8" t="s">
        <v>5</v>
      </c>
      <c r="D8" s="1">
        <v>5</v>
      </c>
      <c r="E8" s="7" t="s">
        <v>10</v>
      </c>
    </row>
    <row r="9" spans="3:11" ht="18" x14ac:dyDescent="0.25">
      <c r="C9" s="8" t="s">
        <v>6</v>
      </c>
      <c r="D9" s="1">
        <v>1</v>
      </c>
      <c r="E9" s="7" t="s">
        <v>11</v>
      </c>
    </row>
    <row r="10" spans="3:11" x14ac:dyDescent="0.25">
      <c r="C10" s="9"/>
      <c r="E10" s="3"/>
    </row>
    <row r="11" spans="3:11" ht="18" x14ac:dyDescent="0.25">
      <c r="C11" s="8" t="s">
        <v>7</v>
      </c>
      <c r="D11" s="1">
        <v>24</v>
      </c>
      <c r="E11" s="7" t="s">
        <v>10</v>
      </c>
    </row>
    <row r="12" spans="3:11" ht="18" x14ac:dyDescent="0.25">
      <c r="C12" s="8" t="s">
        <v>8</v>
      </c>
      <c r="D12" s="1">
        <v>0.5</v>
      </c>
      <c r="E12" s="7" t="s">
        <v>11</v>
      </c>
    </row>
    <row r="13" spans="3:11" x14ac:dyDescent="0.25">
      <c r="C13" s="9"/>
      <c r="D13" s="2"/>
      <c r="E13" s="2"/>
    </row>
    <row r="14" spans="3:11" ht="18" x14ac:dyDescent="0.25">
      <c r="C14" s="8" t="s">
        <v>17</v>
      </c>
      <c r="D14" s="4">
        <v>100000</v>
      </c>
      <c r="E14" s="7" t="s">
        <v>18</v>
      </c>
    </row>
    <row r="15" spans="3:11" ht="18" x14ac:dyDescent="0.25">
      <c r="C15" s="8" t="s">
        <v>2</v>
      </c>
      <c r="D15" s="14">
        <f>(D8*D9)+(D11*D12)</f>
        <v>17</v>
      </c>
      <c r="E15" s="7" t="s">
        <v>12</v>
      </c>
    </row>
    <row r="16" spans="3:11" ht="18" x14ac:dyDescent="0.25">
      <c r="C16" s="8" t="s">
        <v>3</v>
      </c>
      <c r="D16" s="1">
        <v>0.75</v>
      </c>
      <c r="E16" s="7" t="s">
        <v>13</v>
      </c>
    </row>
    <row r="17" spans="3:11" ht="18" x14ac:dyDescent="0.25">
      <c r="C17" s="8" t="s">
        <v>14</v>
      </c>
      <c r="D17" s="14">
        <f>D15/D16</f>
        <v>22.666666666666668</v>
      </c>
      <c r="E17" s="7" t="s">
        <v>12</v>
      </c>
    </row>
    <row r="18" spans="3:11" ht="18" x14ac:dyDescent="0.25">
      <c r="C18" s="8" t="s">
        <v>26</v>
      </c>
      <c r="D18" s="14">
        <f>D17/(D6*1.414)</f>
        <v>6.0491224324588797E-2</v>
      </c>
      <c r="E18" s="7" t="s">
        <v>11</v>
      </c>
    </row>
    <row r="19" spans="3:11" ht="18" x14ac:dyDescent="0.25">
      <c r="C19" s="8" t="s">
        <v>27</v>
      </c>
      <c r="D19" s="14">
        <f>D17/(D5*1.414)</f>
        <v>0.18859028760018862</v>
      </c>
      <c r="E19" s="7" t="s">
        <v>11</v>
      </c>
    </row>
    <row r="20" spans="3:11" ht="18" x14ac:dyDescent="0.25">
      <c r="C20" s="8" t="s">
        <v>15</v>
      </c>
      <c r="D20" s="1">
        <v>50</v>
      </c>
      <c r="E20" s="7" t="s">
        <v>13</v>
      </c>
      <c r="K20" s="10"/>
    </row>
    <row r="21" spans="3:11" ht="18" x14ac:dyDescent="0.25">
      <c r="C21" s="8" t="s">
        <v>4</v>
      </c>
      <c r="D21" s="14">
        <f>((2*D15)/((D5*1.414)*(D20/100)))</f>
        <v>0.56577086280056577</v>
      </c>
      <c r="E21" s="7" t="s">
        <v>11</v>
      </c>
      <c r="K21" s="10"/>
    </row>
    <row r="22" spans="3:11" ht="18" x14ac:dyDescent="0.25">
      <c r="C22" s="8" t="s">
        <v>19</v>
      </c>
      <c r="D22" s="1">
        <v>250</v>
      </c>
      <c r="E22" s="7" t="s">
        <v>20</v>
      </c>
      <c r="H22" s="11"/>
      <c r="I22" s="10"/>
      <c r="K22" s="12"/>
    </row>
    <row r="23" spans="3:11" x14ac:dyDescent="0.25">
      <c r="C23" s="2"/>
      <c r="D23" s="2"/>
      <c r="E23" s="2"/>
      <c r="H23" s="10"/>
    </row>
    <row r="24" spans="3:11" ht="18.75" thickBot="1" x14ac:dyDescent="0.3">
      <c r="C24" s="13" t="s">
        <v>16</v>
      </c>
      <c r="D24" s="15">
        <f>(((D5*1.414)*(D20/100))/(D21*D14))</f>
        <v>1.0621791250000001E-3</v>
      </c>
      <c r="E24" s="7" t="s">
        <v>21</v>
      </c>
    </row>
    <row r="25" spans="3:11" ht="18.75" thickBot="1" x14ac:dyDescent="0.3">
      <c r="C25" s="13" t="s">
        <v>23</v>
      </c>
      <c r="D25" s="16">
        <f>ROUND(SQRT(D24/(D22*(POWER(10,-9)))),0)</f>
        <v>65</v>
      </c>
      <c r="E25" s="7" t="s">
        <v>24</v>
      </c>
      <c r="I25" s="11"/>
      <c r="K25" s="12"/>
    </row>
    <row r="26" spans="3:11" ht="18.75" thickBot="1" x14ac:dyDescent="0.3">
      <c r="C26" s="13"/>
      <c r="D26" s="1"/>
      <c r="E26" s="7"/>
      <c r="I26" s="10"/>
      <c r="K26" s="10"/>
    </row>
    <row r="27" spans="3:11" ht="18.75" thickBot="1" x14ac:dyDescent="0.3">
      <c r="C27" s="13" t="s">
        <v>22</v>
      </c>
      <c r="D27" s="17">
        <f>ROUND((((D8+1)*(1-(D20/100))*D25)/((D5*1.414)*(D20/100))),0)</f>
        <v>3</v>
      </c>
      <c r="E27" s="7" t="s">
        <v>24</v>
      </c>
    </row>
    <row r="28" spans="3:11" ht="18.75" thickBot="1" x14ac:dyDescent="0.3">
      <c r="C28" s="13" t="s">
        <v>25</v>
      </c>
      <c r="D28" s="17">
        <f>ROUND(((D11+1)*D27)/(D8+1),0)</f>
        <v>13</v>
      </c>
      <c r="E28" s="7" t="s">
        <v>24</v>
      </c>
    </row>
    <row r="29" spans="3:11" ht="18.75" thickBot="1" x14ac:dyDescent="0.3">
      <c r="C29" s="13"/>
      <c r="D29" s="1"/>
      <c r="E29" s="7"/>
    </row>
    <row r="30" spans="3:11" ht="18.75" thickBot="1" x14ac:dyDescent="0.3">
      <c r="C30" s="13"/>
      <c r="D30" s="1"/>
      <c r="E30" s="7"/>
    </row>
    <row r="31" spans="3:11" ht="18.75" thickBot="1" x14ac:dyDescent="0.3">
      <c r="C31" s="13"/>
      <c r="D31" s="1"/>
      <c r="E31" s="7"/>
    </row>
    <row r="32" spans="3:11" ht="18.75" thickBot="1" x14ac:dyDescent="0.3">
      <c r="C32" s="13"/>
      <c r="D32" s="1"/>
      <c r="E32" s="7"/>
    </row>
    <row r="33" spans="3:5" ht="18.75" thickBot="1" x14ac:dyDescent="0.3">
      <c r="C33" s="13"/>
      <c r="D33" s="1"/>
      <c r="E33" s="7"/>
    </row>
    <row r="34" spans="3:5" ht="18.75" thickBot="1" x14ac:dyDescent="0.3">
      <c r="C34" s="13"/>
      <c r="D34" s="1"/>
      <c r="E34" s="7"/>
    </row>
    <row r="35" spans="3:5" ht="18.75" thickBot="1" x14ac:dyDescent="0.3">
      <c r="C35" s="13"/>
      <c r="D35" s="1"/>
      <c r="E35" s="7"/>
    </row>
    <row r="36" spans="3:5" ht="18.75" thickBot="1" x14ac:dyDescent="0.3">
      <c r="C36" s="13"/>
      <c r="D36" s="1"/>
      <c r="E36" s="7"/>
    </row>
    <row r="37" spans="3:5" ht="18.75" thickBot="1" x14ac:dyDescent="0.3">
      <c r="C37" s="13"/>
      <c r="D37" s="1"/>
      <c r="E37" s="7"/>
    </row>
    <row r="38" spans="3:5" ht="18.75" thickBot="1" x14ac:dyDescent="0.3">
      <c r="C38" s="13"/>
      <c r="D38" s="1"/>
      <c r="E38" s="7"/>
    </row>
    <row r="39" spans="3:5" ht="18.75" thickBot="1" x14ac:dyDescent="0.3">
      <c r="C39" s="13"/>
      <c r="D39" s="1"/>
      <c r="E39" s="7"/>
    </row>
    <row r="40" spans="3:5" ht="18.75" thickBot="1" x14ac:dyDescent="0.3">
      <c r="C40" s="13"/>
      <c r="D40" s="1"/>
      <c r="E40" s="7"/>
    </row>
    <row r="41" spans="3:5" ht="18.75" thickBot="1" x14ac:dyDescent="0.3">
      <c r="C41" s="13"/>
      <c r="D41" s="1"/>
      <c r="E41" s="7"/>
    </row>
    <row r="42" spans="3:5" ht="18.75" thickBot="1" x14ac:dyDescent="0.3">
      <c r="C42" s="13"/>
      <c r="D42" s="1"/>
      <c r="E42" s="7"/>
    </row>
    <row r="43" spans="3:5" ht="18.75" thickBot="1" x14ac:dyDescent="0.3">
      <c r="C43" s="13"/>
      <c r="D43" s="1"/>
      <c r="E43" s="7"/>
    </row>
  </sheetData>
  <sheetProtection algorithmName="SHA-512" hashValue="hU1f49vLox0A7Eb2kCjuWQQjn41jwvA/v6uiLt282AjQCb1rTlP3/z25u9VuabJ7NyscjUbPciBd4ZLO15wYFA==" saltValue="7oDWvhGqfZEVrRIe7AC4gw==" spinCount="100000" sheet="1" objects="1" scenarios="1"/>
  <pageMargins left="0.7" right="0.7" top="0.75" bottom="0.75" header="0.3" footer="0.3"/>
  <pageSetup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UDHAY</dc:creator>
  <cp:lastModifiedBy>UDHAY</cp:lastModifiedBy>
  <dcterms:created xsi:type="dcterms:W3CDTF">2017-01-08T14:17:49Z</dcterms:created>
  <dcterms:modified xsi:type="dcterms:W3CDTF">2017-01-16T15:08:43Z</dcterms:modified>
</cp:coreProperties>
</file>