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\OneDrive\Desktop\UTD\FTEC 6334 - Machine Learning\"/>
    </mc:Choice>
  </mc:AlternateContent>
  <xr:revisionPtr revIDLastSave="564" documentId="8_{31181E49-A3FE-43E9-9F93-A359C3C2B784}" xr6:coauthVersionLast="45" xr6:coauthVersionMax="45" xr10:uidLastSave="{78EC1055-AD96-4D86-A8A8-21B9C7158B08}"/>
  <bookViews>
    <workbookView xWindow="-120" yWindow="-120" windowWidth="20730" windowHeight="11160" xr2:uid="{FC7132F1-1492-4E81-A11C-E30E0EA55707}"/>
  </bookViews>
  <sheets>
    <sheet name="Sheet1" sheetId="1" r:id="rId1"/>
  </sheets>
  <definedNames>
    <definedName name="solver_adj" localSheetId="0" hidden="1">Sheet1!$G$26:$I$26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Sheet1!$L$36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7" i="1" l="1"/>
  <c r="F28" i="1"/>
  <c r="F29" i="1"/>
  <c r="F30" i="1"/>
  <c r="F31" i="1"/>
  <c r="F32" i="1"/>
  <c r="F33" i="1"/>
  <c r="F34" i="1"/>
  <c r="F35" i="1"/>
  <c r="F26" i="1"/>
  <c r="E27" i="1"/>
  <c r="E28" i="1"/>
  <c r="J28" i="1" s="1"/>
  <c r="K28" i="1" s="1"/>
  <c r="L28" i="1" s="1"/>
  <c r="E29" i="1"/>
  <c r="E30" i="1"/>
  <c r="E31" i="1"/>
  <c r="E32" i="1"/>
  <c r="J32" i="1" s="1"/>
  <c r="K32" i="1" s="1"/>
  <c r="L32" i="1" s="1"/>
  <c r="E33" i="1"/>
  <c r="E34" i="1"/>
  <c r="E35" i="1"/>
  <c r="E26" i="1"/>
  <c r="J27" i="1"/>
  <c r="K27" i="1" s="1"/>
  <c r="L27" i="1" s="1"/>
  <c r="J29" i="1"/>
  <c r="K29" i="1" s="1"/>
  <c r="L29" i="1" s="1"/>
  <c r="J31" i="1"/>
  <c r="K31" i="1" s="1"/>
  <c r="L31" i="1" s="1"/>
  <c r="J33" i="1"/>
  <c r="K33" i="1" s="1"/>
  <c r="L33" i="1" s="1"/>
  <c r="J35" i="1"/>
  <c r="K35" i="1" s="1"/>
  <c r="L35" i="1" s="1"/>
  <c r="J34" i="1" l="1"/>
  <c r="K34" i="1" s="1"/>
  <c r="L34" i="1" s="1"/>
  <c r="J30" i="1"/>
  <c r="K30" i="1" s="1"/>
  <c r="L30" i="1" s="1"/>
  <c r="J26" i="1"/>
  <c r="K26" i="1" s="1"/>
  <c r="L5" i="1"/>
  <c r="L6" i="1"/>
  <c r="L7" i="1"/>
  <c r="L8" i="1"/>
  <c r="L9" i="1"/>
  <c r="L10" i="1"/>
  <c r="L11" i="1"/>
  <c r="L12" i="1"/>
  <c r="L13" i="1"/>
  <c r="K36" i="1" l="1"/>
  <c r="L26" i="1"/>
  <c r="L36" i="1" s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O5" i="1"/>
  <c r="N5" i="1"/>
  <c r="M5" i="1"/>
  <c r="L14" i="1"/>
  <c r="L16" i="1" s="1"/>
  <c r="O16" i="1" l="1"/>
  <c r="N16" i="1"/>
  <c r="M16" i="1"/>
</calcChain>
</file>

<file path=xl/sharedStrings.xml><?xml version="1.0" encoding="utf-8"?>
<sst xmlns="http://schemas.openxmlformats.org/spreadsheetml/2006/main" count="68" uniqueCount="24">
  <si>
    <t>Height</t>
  </si>
  <si>
    <t>Gender</t>
  </si>
  <si>
    <t>M</t>
  </si>
  <si>
    <t>F</t>
  </si>
  <si>
    <t>Age</t>
  </si>
  <si>
    <t>&lt;20</t>
  </si>
  <si>
    <t>&gt;20</t>
  </si>
  <si>
    <t>Error - MSE</t>
  </si>
  <si>
    <t>Error-MAE</t>
  </si>
  <si>
    <t>Error-MAPE</t>
  </si>
  <si>
    <t>MSE</t>
  </si>
  <si>
    <t>MAE</t>
  </si>
  <si>
    <t>MAPE</t>
  </si>
  <si>
    <t>Error-MSPE</t>
  </si>
  <si>
    <t>MSPE</t>
  </si>
  <si>
    <t>Estimate</t>
  </si>
  <si>
    <t>Intercept Only</t>
  </si>
  <si>
    <t>1. Find the metric that minimizes any of the errors, by calculus.</t>
  </si>
  <si>
    <t>2. Use solver to find coefficints for model of Height conditional on Gender and Age (don't forget intercept) - Estimation for intercept-only model is shown above.</t>
  </si>
  <si>
    <t>Solution</t>
  </si>
  <si>
    <t xml:space="preserve">Average of Height = </t>
  </si>
  <si>
    <t>Intercept</t>
  </si>
  <si>
    <t>Error</t>
  </si>
  <si>
    <t>Error(Error)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</si>
</sst>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/>
    <xf numFmtId="0" fontId="1" fillId="0" borderId="5" xfId="0" applyFont="1" applyFill="1" applyBorder="1" applyAlignment="1">
      <alignment horizontal="center"/>
    </xf>
    <xf numFmtId="0" fontId="1" fillId="0" borderId="4" xfId="0" applyFont="1" applyBorder="1"/>
    <xf numFmtId="2" fontId="0" fillId="0" borderId="0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57427-FEFE-4337-B26F-924D0D8AAD90}">
  <dimension ref="A3:O60"/>
  <sheetViews>
    <sheetView showGridLines="0" tabSelected="1" topLeftCell="B22" workbookViewId="0">
      <selection activeCell="H28" sqref="H28"/>
    </sheetView>
  </sheetViews>
  <sheetFormatPr defaultRowHeight="15" x14ac:dyDescent="0.25"/>
  <cols>
    <col min="1" max="1" width="19" bestFit="1" customWidth="1"/>
    <col min="3" max="3" width="25.140625" bestFit="1" customWidth="1"/>
    <col min="4" max="5" width="8.85546875" style="1"/>
    <col min="6" max="6" width="12" bestFit="1" customWidth="1"/>
    <col min="10" max="10" width="15.85546875" customWidth="1"/>
    <col min="11" max="11" width="18.42578125" style="1" customWidth="1"/>
    <col min="12" max="12" width="13.7109375" style="1" customWidth="1"/>
    <col min="13" max="13" width="12.7109375" style="1" bestFit="1" customWidth="1"/>
    <col min="14" max="14" width="12" style="1" bestFit="1" customWidth="1"/>
    <col min="15" max="15" width="11.5703125" customWidth="1"/>
  </cols>
  <sheetData>
    <row r="3" spans="4:15" x14ac:dyDescent="0.25">
      <c r="J3" s="20" t="s">
        <v>16</v>
      </c>
      <c r="K3" s="21"/>
      <c r="L3" s="21"/>
      <c r="M3" s="21"/>
      <c r="N3" s="21"/>
      <c r="O3" s="22"/>
    </row>
    <row r="4" spans="4:15" x14ac:dyDescent="0.25">
      <c r="D4" s="3" t="s">
        <v>0</v>
      </c>
      <c r="E4" s="3" t="s">
        <v>1</v>
      </c>
      <c r="F4" s="3" t="s">
        <v>4</v>
      </c>
      <c r="G4" s="2"/>
      <c r="H4" s="2"/>
      <c r="J4" s="5"/>
      <c r="K4" s="3" t="s">
        <v>15</v>
      </c>
      <c r="L4" s="2" t="s">
        <v>7</v>
      </c>
      <c r="M4" s="2" t="s">
        <v>8</v>
      </c>
      <c r="N4" s="2" t="s">
        <v>9</v>
      </c>
      <c r="O4" s="6" t="s">
        <v>13</v>
      </c>
    </row>
    <row r="5" spans="4:15" x14ac:dyDescent="0.25">
      <c r="D5" s="4">
        <v>165</v>
      </c>
      <c r="E5" s="4" t="s">
        <v>3</v>
      </c>
      <c r="F5" s="4" t="s">
        <v>5</v>
      </c>
      <c r="J5" s="7" t="s">
        <v>10</v>
      </c>
      <c r="K5" s="8">
        <v>163.4999998482208</v>
      </c>
      <c r="L5" s="8">
        <f>(D5-K$5)^2</f>
        <v>2.250000455337636</v>
      </c>
      <c r="M5" s="8">
        <f>ABS(D5-K$6)</f>
        <v>1.8391884288824087</v>
      </c>
      <c r="N5" s="8">
        <f>ABS((D5-K$7)/D5)</f>
        <v>3.0303030144392378E-2</v>
      </c>
      <c r="O5" s="9">
        <f>((D5-K$8)/D5)^2</f>
        <v>3.3696902572297291E-3</v>
      </c>
    </row>
    <row r="6" spans="4:15" x14ac:dyDescent="0.25">
      <c r="D6" s="4">
        <v>160</v>
      </c>
      <c r="E6" s="4" t="s">
        <v>2</v>
      </c>
      <c r="F6" s="4" t="s">
        <v>6</v>
      </c>
      <c r="J6" s="7" t="s">
        <v>11</v>
      </c>
      <c r="K6" s="8">
        <v>163.16081157111759</v>
      </c>
      <c r="L6" s="8">
        <f t="shared" ref="L6:L14" si="0">(D6-K$5)^2</f>
        <v>12.249998937545593</v>
      </c>
      <c r="M6" s="8">
        <f t="shared" ref="M6:M14" si="1">ABS(D6-K$6)</f>
        <v>3.1608115711175913</v>
      </c>
      <c r="N6" s="8">
        <f t="shared" ref="N6:N14" si="2">ABS((D6-K$7)/D6)</f>
        <v>1.6359535948140547E-10</v>
      </c>
      <c r="O6" s="9">
        <f t="shared" ref="O6:O14" si="3">((D6-K$8)/D6)^2</f>
        <v>8.1870751749423714E-4</v>
      </c>
    </row>
    <row r="7" spans="4:15" x14ac:dyDescent="0.25">
      <c r="D7" s="4">
        <v>175</v>
      </c>
      <c r="E7" s="4" t="s">
        <v>2</v>
      </c>
      <c r="F7" s="4" t="s">
        <v>6</v>
      </c>
      <c r="J7" s="7" t="s">
        <v>12</v>
      </c>
      <c r="K7" s="8">
        <v>160.00000002617526</v>
      </c>
      <c r="L7" s="8">
        <f t="shared" si="0"/>
        <v>132.25000349092173</v>
      </c>
      <c r="M7" s="8">
        <f t="shared" si="1"/>
        <v>11.839188428882409</v>
      </c>
      <c r="N7" s="8">
        <f t="shared" si="2"/>
        <v>8.5714285564712819E-2</v>
      </c>
      <c r="O7" s="9">
        <f t="shared" si="3"/>
        <v>1.251597148942149E-2</v>
      </c>
    </row>
    <row r="8" spans="4:15" x14ac:dyDescent="0.25">
      <c r="D8" s="4">
        <v>180</v>
      </c>
      <c r="E8" s="4" t="s">
        <v>2</v>
      </c>
      <c r="F8" s="4" t="s">
        <v>6</v>
      </c>
      <c r="J8" s="7" t="s">
        <v>14</v>
      </c>
      <c r="K8" s="8">
        <v>155.42190951947731</v>
      </c>
      <c r="L8" s="8">
        <f>(D8-K$5)^2</f>
        <v>272.25000500871374</v>
      </c>
      <c r="M8" s="8">
        <f t="shared" si="1"/>
        <v>16.839188428882409</v>
      </c>
      <c r="N8" s="8">
        <f t="shared" si="2"/>
        <v>0.11111111096569301</v>
      </c>
      <c r="O8" s="9">
        <f t="shared" si="3"/>
        <v>1.8644522582369136E-2</v>
      </c>
    </row>
    <row r="9" spans="4:15" x14ac:dyDescent="0.25">
      <c r="D9" s="4">
        <v>155</v>
      </c>
      <c r="E9" s="4" t="s">
        <v>3</v>
      </c>
      <c r="F9" s="4" t="s">
        <v>6</v>
      </c>
      <c r="J9" s="5"/>
      <c r="K9" s="4"/>
      <c r="L9" s="8">
        <f t="shared" si="0"/>
        <v>72.249997419753555</v>
      </c>
      <c r="M9" s="8">
        <f t="shared" si="1"/>
        <v>8.1608115711175913</v>
      </c>
      <c r="N9" s="8">
        <f t="shared" si="2"/>
        <v>3.2258064685001663E-2</v>
      </c>
      <c r="O9" s="9">
        <f t="shared" si="3"/>
        <v>7.409267122812692E-6</v>
      </c>
    </row>
    <row r="10" spans="4:15" x14ac:dyDescent="0.25">
      <c r="D10" s="4">
        <v>150</v>
      </c>
      <c r="E10" s="4" t="s">
        <v>3</v>
      </c>
      <c r="F10" s="4" t="s">
        <v>5</v>
      </c>
      <c r="J10" s="5"/>
      <c r="K10" s="4"/>
      <c r="L10" s="8">
        <f t="shared" si="0"/>
        <v>182.24999590196151</v>
      </c>
      <c r="M10" s="8">
        <f t="shared" si="1"/>
        <v>13.160811571117591</v>
      </c>
      <c r="N10" s="8">
        <f t="shared" si="2"/>
        <v>6.6666666841168384E-2</v>
      </c>
      <c r="O10" s="9">
        <f t="shared" si="3"/>
        <v>1.3065379038843857E-3</v>
      </c>
    </row>
    <row r="11" spans="4:15" x14ac:dyDescent="0.25">
      <c r="D11" s="4">
        <v>110</v>
      </c>
      <c r="E11" s="4" t="s">
        <v>2</v>
      </c>
      <c r="F11" s="4" t="s">
        <v>5</v>
      </c>
      <c r="J11" s="5"/>
      <c r="K11" s="4"/>
      <c r="L11" s="8">
        <f t="shared" si="0"/>
        <v>2862.2499837596251</v>
      </c>
      <c r="M11" s="8">
        <f t="shared" si="1"/>
        <v>53.160811571117591</v>
      </c>
      <c r="N11" s="8">
        <f t="shared" si="2"/>
        <v>0.45454545478341141</v>
      </c>
      <c r="O11" s="9">
        <f t="shared" si="3"/>
        <v>0.17050825325583335</v>
      </c>
    </row>
    <row r="12" spans="4:15" x14ac:dyDescent="0.25">
      <c r="D12" s="4">
        <v>195</v>
      </c>
      <c r="E12" s="4" t="s">
        <v>2</v>
      </c>
      <c r="F12" s="4" t="s">
        <v>6</v>
      </c>
      <c r="J12" s="5"/>
      <c r="K12" s="4"/>
      <c r="L12" s="8">
        <f t="shared" si="0"/>
        <v>992.25000956208987</v>
      </c>
      <c r="M12" s="8">
        <f t="shared" si="1"/>
        <v>31.839188428882409</v>
      </c>
      <c r="N12" s="8">
        <f t="shared" si="2"/>
        <v>0.17948717935294739</v>
      </c>
      <c r="O12" s="9">
        <f t="shared" si="3"/>
        <v>4.1194615281642095E-2</v>
      </c>
    </row>
    <row r="13" spans="4:15" x14ac:dyDescent="0.25">
      <c r="D13" s="4">
        <v>160</v>
      </c>
      <c r="E13" s="4" t="s">
        <v>3</v>
      </c>
      <c r="F13" s="4" t="s">
        <v>6</v>
      </c>
      <c r="J13" s="5"/>
      <c r="K13" s="4"/>
      <c r="L13" s="8">
        <f t="shared" si="0"/>
        <v>12.249998937545593</v>
      </c>
      <c r="M13" s="8">
        <f t="shared" si="1"/>
        <v>3.1608115711175913</v>
      </c>
      <c r="N13" s="8">
        <f t="shared" si="2"/>
        <v>1.6359535948140547E-10</v>
      </c>
      <c r="O13" s="9">
        <f t="shared" si="3"/>
        <v>8.1870751749423714E-4</v>
      </c>
    </row>
    <row r="14" spans="4:15" x14ac:dyDescent="0.25">
      <c r="D14" s="4">
        <v>185</v>
      </c>
      <c r="E14" s="4" t="s">
        <v>2</v>
      </c>
      <c r="F14" s="4" t="s">
        <v>5</v>
      </c>
      <c r="J14" s="5"/>
      <c r="K14" s="4"/>
      <c r="L14" s="8">
        <f t="shared" si="0"/>
        <v>462.25000652650579</v>
      </c>
      <c r="M14" s="8">
        <f t="shared" si="1"/>
        <v>21.839188428882409</v>
      </c>
      <c r="N14" s="8">
        <f t="shared" si="2"/>
        <v>0.13513513499364727</v>
      </c>
      <c r="O14" s="9">
        <f t="shared" si="3"/>
        <v>2.5562116478421829E-2</v>
      </c>
    </row>
    <row r="15" spans="4:15" x14ac:dyDescent="0.25">
      <c r="J15" s="5"/>
      <c r="K15" s="4"/>
      <c r="L15" s="8"/>
      <c r="M15" s="8"/>
      <c r="N15" s="8"/>
      <c r="O15" s="10"/>
    </row>
    <row r="16" spans="4:15" x14ac:dyDescent="0.25">
      <c r="J16" s="11"/>
      <c r="K16" s="12"/>
      <c r="L16" s="13">
        <f>SUM(L5:L14)</f>
        <v>5002.5</v>
      </c>
      <c r="M16" s="13">
        <f>SUM(M5:M14)</f>
        <v>165</v>
      </c>
      <c r="N16" s="13">
        <f>SUM(N5:N14)</f>
        <v>1.0952209276581648</v>
      </c>
      <c r="O16" s="14">
        <f>SUM(O5:O14)</f>
        <v>0.27474653155091333</v>
      </c>
    </row>
    <row r="19" spans="1:14" x14ac:dyDescent="0.25">
      <c r="C19" t="s">
        <v>17</v>
      </c>
    </row>
    <row r="20" spans="1:14" x14ac:dyDescent="0.25">
      <c r="C20" t="s">
        <v>18</v>
      </c>
    </row>
    <row r="24" spans="1:14" x14ac:dyDescent="0.25">
      <c r="A24" s="15" t="s">
        <v>19</v>
      </c>
    </row>
    <row r="25" spans="1:14" x14ac:dyDescent="0.25">
      <c r="A25" s="15">
        <v>1</v>
      </c>
      <c r="B25" s="3" t="s">
        <v>0</v>
      </c>
      <c r="C25" s="3" t="s">
        <v>1</v>
      </c>
      <c r="D25" s="3" t="s">
        <v>4</v>
      </c>
      <c r="E25" s="2" t="s">
        <v>1</v>
      </c>
      <c r="F25" s="2" t="s">
        <v>4</v>
      </c>
      <c r="G25" s="2" t="s">
        <v>21</v>
      </c>
      <c r="H25" s="2" t="s">
        <v>1</v>
      </c>
      <c r="I25" s="2" t="s">
        <v>4</v>
      </c>
      <c r="J25" s="16" t="s">
        <v>15</v>
      </c>
      <c r="K25" s="16" t="s">
        <v>22</v>
      </c>
      <c r="L25" s="16" t="s">
        <v>23</v>
      </c>
    </row>
    <row r="26" spans="1:14" x14ac:dyDescent="0.25">
      <c r="A26" s="15"/>
      <c r="B26" s="4">
        <v>165</v>
      </c>
      <c r="C26" s="4" t="s">
        <v>3</v>
      </c>
      <c r="D26" s="4" t="s">
        <v>5</v>
      </c>
      <c r="E26">
        <f>IF(C26="F",0,1)</f>
        <v>0</v>
      </c>
      <c r="F26">
        <f>IF(D26="&lt;20",0,1)</f>
        <v>0</v>
      </c>
      <c r="G26" s="17">
        <v>148.92833210976926</v>
      </c>
      <c r="H26" s="17">
        <v>7.1429829519997643</v>
      </c>
      <c r="I26" s="17">
        <v>17.143056859468452</v>
      </c>
      <c r="J26" s="18">
        <f>(E26*$H$26)+(F26*$I$26)+$G$26</f>
        <v>148.92833210976926</v>
      </c>
      <c r="K26" s="18">
        <f>B26-J26</f>
        <v>16.071667890230742</v>
      </c>
      <c r="L26" s="18">
        <f>K26^2</f>
        <v>258.29850877387389</v>
      </c>
    </row>
    <row r="27" spans="1:14" x14ac:dyDescent="0.25">
      <c r="A27" s="15"/>
      <c r="B27" s="4">
        <v>160</v>
      </c>
      <c r="C27" s="4" t="s">
        <v>2</v>
      </c>
      <c r="D27" s="4" t="s">
        <v>6</v>
      </c>
      <c r="E27">
        <f t="shared" ref="E27:E35" si="4">IF(C27="F",0,1)</f>
        <v>1</v>
      </c>
      <c r="F27">
        <f t="shared" ref="F27:F35" si="5">IF(D27="&lt;20",0,1)</f>
        <v>1</v>
      </c>
      <c r="G27" s="17"/>
      <c r="H27" s="17"/>
      <c r="I27" s="17"/>
      <c r="J27" s="18">
        <f t="shared" ref="J27:J35" si="6">(E27*$H$26)+(F27*$I$26)+$G$26</f>
        <v>173.21437192123747</v>
      </c>
      <c r="K27" s="18">
        <f t="shared" ref="K27:K35" si="7">B27-J27</f>
        <v>-13.214371921237472</v>
      </c>
      <c r="L27" s="18">
        <f t="shared" ref="L27:L35" si="8">K27^2</f>
        <v>174.61962527278931</v>
      </c>
    </row>
    <row r="28" spans="1:14" x14ac:dyDescent="0.25">
      <c r="B28" s="4">
        <v>175</v>
      </c>
      <c r="C28" s="4" t="s">
        <v>2</v>
      </c>
      <c r="D28" s="4" t="s">
        <v>6</v>
      </c>
      <c r="E28">
        <f t="shared" si="4"/>
        <v>1</v>
      </c>
      <c r="F28">
        <f t="shared" si="5"/>
        <v>1</v>
      </c>
      <c r="G28" s="17"/>
      <c r="H28" s="17"/>
      <c r="I28" s="17"/>
      <c r="J28" s="18">
        <f t="shared" si="6"/>
        <v>173.21437192123747</v>
      </c>
      <c r="K28" s="18">
        <f t="shared" si="7"/>
        <v>1.785628078762528</v>
      </c>
      <c r="L28" s="18">
        <f t="shared" si="8"/>
        <v>3.1884676356651571</v>
      </c>
    </row>
    <row r="29" spans="1:14" x14ac:dyDescent="0.25">
      <c r="B29" s="4">
        <v>180</v>
      </c>
      <c r="C29" s="4" t="s">
        <v>2</v>
      </c>
      <c r="D29" s="4" t="s">
        <v>6</v>
      </c>
      <c r="E29">
        <f t="shared" si="4"/>
        <v>1</v>
      </c>
      <c r="F29">
        <f t="shared" si="5"/>
        <v>1</v>
      </c>
      <c r="G29" s="17"/>
      <c r="H29" s="17"/>
      <c r="I29" s="17"/>
      <c r="J29" s="18">
        <f t="shared" si="6"/>
        <v>173.21437192123747</v>
      </c>
      <c r="K29" s="18">
        <f t="shared" si="7"/>
        <v>6.785628078762528</v>
      </c>
      <c r="L29" s="18">
        <f t="shared" si="8"/>
        <v>46.044748423290436</v>
      </c>
    </row>
    <row r="30" spans="1:14" x14ac:dyDescent="0.25">
      <c r="A30" s="15" t="s">
        <v>20</v>
      </c>
      <c r="B30" s="4">
        <v>155</v>
      </c>
      <c r="C30" s="4" t="s">
        <v>3</v>
      </c>
      <c r="D30" s="4" t="s">
        <v>6</v>
      </c>
      <c r="E30">
        <f t="shared" si="4"/>
        <v>0</v>
      </c>
      <c r="F30">
        <f t="shared" si="5"/>
        <v>1</v>
      </c>
      <c r="G30" s="17"/>
      <c r="H30" s="17"/>
      <c r="I30" s="17"/>
      <c r="J30" s="18">
        <f t="shared" si="6"/>
        <v>166.07138896923772</v>
      </c>
      <c r="K30" s="18">
        <f t="shared" si="7"/>
        <v>-11.071388969237717</v>
      </c>
      <c r="L30" s="18">
        <f t="shared" si="8"/>
        <v>122.57565370815858</v>
      </c>
      <c r="N30"/>
    </row>
    <row r="31" spans="1:14" x14ac:dyDescent="0.25">
      <c r="B31" s="4">
        <v>150</v>
      </c>
      <c r="C31" s="4" t="s">
        <v>3</v>
      </c>
      <c r="D31" s="4" t="s">
        <v>5</v>
      </c>
      <c r="E31">
        <f t="shared" si="4"/>
        <v>0</v>
      </c>
      <c r="F31">
        <f t="shared" si="5"/>
        <v>0</v>
      </c>
      <c r="G31" s="17"/>
      <c r="H31" s="17"/>
      <c r="I31" s="17"/>
      <c r="J31" s="18">
        <f t="shared" si="6"/>
        <v>148.92833210976926</v>
      </c>
      <c r="K31" s="18">
        <f t="shared" si="7"/>
        <v>1.0716678902307422</v>
      </c>
      <c r="L31" s="18">
        <f t="shared" si="8"/>
        <v>1.14847206695161</v>
      </c>
      <c r="N31"/>
    </row>
    <row r="32" spans="1:14" x14ac:dyDescent="0.25">
      <c r="B32" s="4">
        <v>110</v>
      </c>
      <c r="C32" s="4" t="s">
        <v>2</v>
      </c>
      <c r="D32" s="4" t="s">
        <v>5</v>
      </c>
      <c r="E32">
        <f t="shared" si="4"/>
        <v>1</v>
      </c>
      <c r="F32">
        <f t="shared" si="5"/>
        <v>0</v>
      </c>
      <c r="G32" s="17"/>
      <c r="H32" s="17"/>
      <c r="I32" s="17"/>
      <c r="J32" s="18">
        <f t="shared" si="6"/>
        <v>156.07131506176901</v>
      </c>
      <c r="K32" s="18">
        <f t="shared" si="7"/>
        <v>-46.071315061769013</v>
      </c>
      <c r="L32" s="18">
        <f t="shared" si="8"/>
        <v>2122.5660715207841</v>
      </c>
    </row>
    <row r="33" spans="2:14" x14ac:dyDescent="0.25">
      <c r="B33" s="4">
        <v>195</v>
      </c>
      <c r="C33" s="4" t="s">
        <v>2</v>
      </c>
      <c r="D33" s="4" t="s">
        <v>6</v>
      </c>
      <c r="E33">
        <f t="shared" si="4"/>
        <v>1</v>
      </c>
      <c r="F33">
        <f t="shared" si="5"/>
        <v>1</v>
      </c>
      <c r="G33" s="17"/>
      <c r="H33" s="17"/>
      <c r="I33" s="17"/>
      <c r="J33" s="18">
        <f t="shared" si="6"/>
        <v>173.21437192123747</v>
      </c>
      <c r="K33" s="18">
        <f t="shared" si="7"/>
        <v>21.785628078762528</v>
      </c>
      <c r="L33" s="18">
        <f t="shared" si="8"/>
        <v>474.6135907861663</v>
      </c>
      <c r="N33"/>
    </row>
    <row r="34" spans="2:14" x14ac:dyDescent="0.25">
      <c r="B34" s="4">
        <v>160</v>
      </c>
      <c r="C34" s="4" t="s">
        <v>3</v>
      </c>
      <c r="D34" s="4" t="s">
        <v>6</v>
      </c>
      <c r="E34">
        <f t="shared" si="4"/>
        <v>0</v>
      </c>
      <c r="F34">
        <f t="shared" si="5"/>
        <v>1</v>
      </c>
      <c r="G34" s="17"/>
      <c r="H34" s="17"/>
      <c r="I34" s="17"/>
      <c r="J34" s="18">
        <f t="shared" si="6"/>
        <v>166.07138896923772</v>
      </c>
      <c r="K34" s="18">
        <f t="shared" si="7"/>
        <v>-6.0713889692377165</v>
      </c>
      <c r="L34" s="18">
        <f t="shared" si="8"/>
        <v>36.861764015781425</v>
      </c>
      <c r="N34"/>
    </row>
    <row r="35" spans="2:14" x14ac:dyDescent="0.25">
      <c r="B35" s="4">
        <v>185</v>
      </c>
      <c r="C35" s="4" t="s">
        <v>2</v>
      </c>
      <c r="D35" s="4" t="s">
        <v>5</v>
      </c>
      <c r="E35">
        <f t="shared" si="4"/>
        <v>1</v>
      </c>
      <c r="F35">
        <f t="shared" si="5"/>
        <v>0</v>
      </c>
      <c r="G35" s="17"/>
      <c r="H35" s="17"/>
      <c r="I35" s="17"/>
      <c r="J35" s="18">
        <f t="shared" si="6"/>
        <v>156.07131506176901</v>
      </c>
      <c r="K35" s="18">
        <f t="shared" si="7"/>
        <v>28.928684938230987</v>
      </c>
      <c r="L35" s="18">
        <f t="shared" si="8"/>
        <v>836.86881225543232</v>
      </c>
      <c r="N35"/>
    </row>
    <row r="36" spans="2:14" x14ac:dyDescent="0.25">
      <c r="G36" s="17"/>
      <c r="H36" s="17"/>
      <c r="I36" s="17"/>
      <c r="J36" s="17"/>
      <c r="K36" s="19">
        <f>SUM(K26:K35)</f>
        <v>4.4003349813692694E-4</v>
      </c>
      <c r="L36" s="19">
        <f>SUM(L26:L35)</f>
        <v>4076.7857144588929</v>
      </c>
      <c r="N36"/>
    </row>
    <row r="37" spans="2:14" x14ac:dyDescent="0.25">
      <c r="N37"/>
    </row>
    <row r="38" spans="2:14" x14ac:dyDescent="0.25">
      <c r="N38"/>
    </row>
    <row r="39" spans="2:14" x14ac:dyDescent="0.25">
      <c r="N39"/>
    </row>
    <row r="40" spans="2:14" x14ac:dyDescent="0.25">
      <c r="N40"/>
    </row>
    <row r="41" spans="2:14" x14ac:dyDescent="0.25">
      <c r="N41"/>
    </row>
    <row r="42" spans="2:14" x14ac:dyDescent="0.25">
      <c r="N42"/>
    </row>
    <row r="43" spans="2:14" x14ac:dyDescent="0.25">
      <c r="M43"/>
      <c r="N43"/>
    </row>
    <row r="44" spans="2:14" x14ac:dyDescent="0.25">
      <c r="M44"/>
      <c r="N44"/>
    </row>
    <row r="45" spans="2:14" x14ac:dyDescent="0.25">
      <c r="M45"/>
      <c r="N45"/>
    </row>
    <row r="46" spans="2:14" x14ac:dyDescent="0.25">
      <c r="M46"/>
      <c r="N46"/>
    </row>
    <row r="49" spans="1:14" x14ac:dyDescent="0.25">
      <c r="A49">
        <v>2</v>
      </c>
      <c r="M49"/>
      <c r="N49"/>
    </row>
    <row r="50" spans="1:14" x14ac:dyDescent="0.25">
      <c r="M50"/>
      <c r="N50"/>
    </row>
    <row r="51" spans="1:14" x14ac:dyDescent="0.25">
      <c r="M51"/>
      <c r="N51"/>
    </row>
    <row r="52" spans="1:14" x14ac:dyDescent="0.25">
      <c r="M52"/>
      <c r="N52"/>
    </row>
    <row r="53" spans="1:14" x14ac:dyDescent="0.25">
      <c r="M53"/>
      <c r="N53"/>
    </row>
    <row r="54" spans="1:14" x14ac:dyDescent="0.25">
      <c r="M54"/>
      <c r="N54"/>
    </row>
    <row r="55" spans="1:14" x14ac:dyDescent="0.25">
      <c r="M55"/>
      <c r="N55"/>
    </row>
    <row r="56" spans="1:14" x14ac:dyDescent="0.25">
      <c r="M56"/>
      <c r="N56"/>
    </row>
    <row r="57" spans="1:14" x14ac:dyDescent="0.25">
      <c r="M57"/>
      <c r="N57"/>
    </row>
    <row r="58" spans="1:14" x14ac:dyDescent="0.25">
      <c r="M58"/>
      <c r="N58"/>
    </row>
    <row r="59" spans="1:14" x14ac:dyDescent="0.25">
      <c r="M59"/>
      <c r="N59"/>
    </row>
    <row r="60" spans="1:14" x14ac:dyDescent="0.25">
      <c r="M60" s="16"/>
      <c r="N60" s="16"/>
    </row>
  </sheetData>
  <mergeCells count="1">
    <mergeCell ref="J3:O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Victor Olubanwo</cp:lastModifiedBy>
  <dcterms:created xsi:type="dcterms:W3CDTF">2020-08-17T20:34:26Z</dcterms:created>
  <dcterms:modified xsi:type="dcterms:W3CDTF">2020-08-30T23:52:03Z</dcterms:modified>
</cp:coreProperties>
</file>