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OneDrive\Desktop\UTD\FTEC 6334 - Machine Learning\"/>
    </mc:Choice>
  </mc:AlternateContent>
  <xr:revisionPtr revIDLastSave="3" documentId="8_{025457B3-D06C-4E97-B5EA-B4B3C529709E}" xr6:coauthVersionLast="45" xr6:coauthVersionMax="45" xr10:uidLastSave="{9B5B77DD-7463-4EBE-85D0-9BD3BC771730}"/>
  <bookViews>
    <workbookView xWindow="-120" yWindow="-120" windowWidth="20730" windowHeight="11160" xr2:uid="{FC7132F1-1492-4E81-A11C-E30E0EA55707}"/>
  </bookViews>
  <sheets>
    <sheet name="Sheet1" sheetId="1" r:id="rId1"/>
  </sheets>
  <definedNames>
    <definedName name="solver_adj" localSheetId="0" hidden="1">Sheet1!$G$47:$I$47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Sheet1!$L$57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8" i="1" l="1"/>
  <c r="F49" i="1"/>
  <c r="F50" i="1"/>
  <c r="F51" i="1"/>
  <c r="F52" i="1"/>
  <c r="F53" i="1"/>
  <c r="F54" i="1"/>
  <c r="F55" i="1"/>
  <c r="F56" i="1"/>
  <c r="F47" i="1"/>
  <c r="E48" i="1"/>
  <c r="E49" i="1"/>
  <c r="E50" i="1"/>
  <c r="E51" i="1"/>
  <c r="E52" i="1"/>
  <c r="E53" i="1"/>
  <c r="E54" i="1"/>
  <c r="E55" i="1"/>
  <c r="E56" i="1"/>
  <c r="E47" i="1"/>
  <c r="J48" i="1"/>
  <c r="K48" i="1" s="1"/>
  <c r="L48" i="1" s="1"/>
  <c r="J49" i="1"/>
  <c r="K49" i="1" s="1"/>
  <c r="L49" i="1" s="1"/>
  <c r="J50" i="1"/>
  <c r="K50" i="1" s="1"/>
  <c r="L50" i="1" s="1"/>
  <c r="J52" i="1"/>
  <c r="K52" i="1" s="1"/>
  <c r="L52" i="1" s="1"/>
  <c r="J53" i="1"/>
  <c r="K53" i="1" s="1"/>
  <c r="L53" i="1" s="1"/>
  <c r="J54" i="1"/>
  <c r="K54" i="1" s="1"/>
  <c r="L54" i="1" s="1"/>
  <c r="J56" i="1"/>
  <c r="K56" i="1" s="1"/>
  <c r="L56" i="1" s="1"/>
  <c r="J55" i="1" l="1"/>
  <c r="K55" i="1" s="1"/>
  <c r="L55" i="1" s="1"/>
  <c r="J51" i="1"/>
  <c r="K51" i="1" s="1"/>
  <c r="L51" i="1" s="1"/>
  <c r="J47" i="1"/>
  <c r="K47" i="1" s="1"/>
  <c r="L30" i="1"/>
  <c r="C36" i="1" s="1"/>
  <c r="L5" i="1"/>
  <c r="L6" i="1"/>
  <c r="L7" i="1"/>
  <c r="L8" i="1"/>
  <c r="L9" i="1"/>
  <c r="L10" i="1"/>
  <c r="L11" i="1"/>
  <c r="L12" i="1"/>
  <c r="L13" i="1"/>
  <c r="K57" i="1" l="1"/>
  <c r="L47" i="1"/>
  <c r="L57" i="1" s="1"/>
  <c r="C33" i="1"/>
  <c r="C41" i="1"/>
  <c r="C35" i="1"/>
  <c r="C39" i="1"/>
  <c r="C34" i="1"/>
  <c r="C38" i="1"/>
  <c r="C42" i="1"/>
  <c r="C37" i="1"/>
  <c r="C40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O5" i="1"/>
  <c r="N5" i="1"/>
  <c r="M5" i="1"/>
  <c r="L14" i="1"/>
  <c r="L16" i="1" s="1"/>
  <c r="C43" i="1" l="1"/>
  <c r="O16" i="1"/>
  <c r="N16" i="1"/>
  <c r="M16" i="1"/>
</calcChain>
</file>

<file path=xl/sharedStrings.xml><?xml version="1.0" encoding="utf-8"?>
<sst xmlns="http://schemas.openxmlformats.org/spreadsheetml/2006/main" count="94" uniqueCount="27">
  <si>
    <t>Height</t>
  </si>
  <si>
    <t>Gender</t>
  </si>
  <si>
    <t>M</t>
  </si>
  <si>
    <t>F</t>
  </si>
  <si>
    <t>Age</t>
  </si>
  <si>
    <t>&lt;20</t>
  </si>
  <si>
    <t>&gt;20</t>
  </si>
  <si>
    <t>Error - MSE</t>
  </si>
  <si>
    <t>Error-MAE</t>
  </si>
  <si>
    <t>Error-MAPE</t>
  </si>
  <si>
    <t>MSE</t>
  </si>
  <si>
    <t>MAE</t>
  </si>
  <si>
    <t>MAPE</t>
  </si>
  <si>
    <t>Error-MSPE</t>
  </si>
  <si>
    <t>MSPE</t>
  </si>
  <si>
    <t>Estimate</t>
  </si>
  <si>
    <t>Intercept Only</t>
  </si>
  <si>
    <t>1. Find the metric that minimizes any of the errors, by calculus.</t>
  </si>
  <si>
    <t>2. Use solver to find coefficints for model of Height conditional on Gender and Age (don't forget intercept) - Estimation for intercept-only model is shown above.</t>
  </si>
  <si>
    <t>Solution</t>
  </si>
  <si>
    <t>Arithmetric Average(Mean) minimize MSE</t>
  </si>
  <si>
    <t>sum(y - mean)</t>
  </si>
  <si>
    <t xml:space="preserve">Average of Height = </t>
  </si>
  <si>
    <t>(Height - Mean)^2</t>
  </si>
  <si>
    <t>Intercept</t>
  </si>
  <si>
    <t>Error</t>
  </si>
  <si>
    <t>Error(Error)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</si>
</sst>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/>
    <xf numFmtId="0" fontId="1" fillId="0" borderId="5" xfId="0" applyFont="1" applyFill="1" applyBorder="1" applyAlignment="1">
      <alignment horizontal="center"/>
    </xf>
    <xf numFmtId="0" fontId="1" fillId="0" borderId="4" xfId="0" applyFont="1" applyBorder="1"/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2</xdr:col>
      <xdr:colOff>1250950</xdr:colOff>
      <xdr:row>28</xdr:row>
      <xdr:rowOff>179970</xdr:rowOff>
    </xdr:to>
    <xdr:pic>
      <xdr:nvPicPr>
        <xdr:cNvPr id="2" name="Picture 1" descr="MSE &#10;1 &#10;n &#10;2 &#10;and ">
          <a:extLst>
            <a:ext uri="{FF2B5EF4-FFF2-40B4-BE49-F238E27FC236}">
              <a16:creationId xmlns:a16="http://schemas.microsoft.com/office/drawing/2014/main" id="{0CA6D29C-66D7-4869-B1AC-D8808F9CE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62500"/>
          <a:ext cx="1857375" cy="748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7427-FEFE-4337-B26F-924D0D8AAD90}">
  <dimension ref="A3:O57"/>
  <sheetViews>
    <sheetView showGridLines="0" tabSelected="1" topLeftCell="A42" workbookViewId="0">
      <selection activeCell="H55" sqref="H55"/>
    </sheetView>
  </sheetViews>
  <sheetFormatPr defaultRowHeight="15" x14ac:dyDescent="0.25"/>
  <cols>
    <col min="1" max="1" width="19" bestFit="1" customWidth="1"/>
    <col min="3" max="3" width="25.140625" bestFit="1" customWidth="1"/>
    <col min="4" max="5" width="8.85546875" style="1"/>
    <col min="6" max="6" width="12" bestFit="1" customWidth="1"/>
    <col min="10" max="10" width="15.85546875" customWidth="1"/>
    <col min="11" max="11" width="18.42578125" style="1" customWidth="1"/>
    <col min="12" max="12" width="13.7109375" style="1" customWidth="1"/>
    <col min="13" max="13" width="12.7109375" style="1" bestFit="1" customWidth="1"/>
    <col min="14" max="14" width="12" style="1" bestFit="1" customWidth="1"/>
    <col min="15" max="15" width="11.5703125" customWidth="1"/>
  </cols>
  <sheetData>
    <row r="3" spans="4:15" x14ac:dyDescent="0.25">
      <c r="J3" s="22" t="s">
        <v>16</v>
      </c>
      <c r="K3" s="23"/>
      <c r="L3" s="23"/>
      <c r="M3" s="23"/>
      <c r="N3" s="23"/>
      <c r="O3" s="24"/>
    </row>
    <row r="4" spans="4:15" x14ac:dyDescent="0.25">
      <c r="D4" s="3" t="s">
        <v>0</v>
      </c>
      <c r="E4" s="3" t="s">
        <v>1</v>
      </c>
      <c r="F4" s="3" t="s">
        <v>4</v>
      </c>
      <c r="G4" s="2"/>
      <c r="H4" s="2"/>
      <c r="J4" s="5"/>
      <c r="K4" s="3" t="s">
        <v>15</v>
      </c>
      <c r="L4" s="2" t="s">
        <v>7</v>
      </c>
      <c r="M4" s="2" t="s">
        <v>8</v>
      </c>
      <c r="N4" s="2" t="s">
        <v>9</v>
      </c>
      <c r="O4" s="6" t="s">
        <v>13</v>
      </c>
    </row>
    <row r="5" spans="4:15" x14ac:dyDescent="0.25">
      <c r="D5" s="4">
        <v>165</v>
      </c>
      <c r="E5" s="4" t="s">
        <v>3</v>
      </c>
      <c r="F5" s="4" t="s">
        <v>5</v>
      </c>
      <c r="J5" s="7" t="s">
        <v>10</v>
      </c>
      <c r="K5" s="8">
        <v>163.4999998482208</v>
      </c>
      <c r="L5" s="8">
        <f>(D5-K$5)^2</f>
        <v>2.250000455337636</v>
      </c>
      <c r="M5" s="8">
        <f>ABS(D5-K$6)</f>
        <v>1.8391884288824087</v>
      </c>
      <c r="N5" s="8">
        <f>ABS((D5-K$7)/D5)</f>
        <v>3.0303030144392378E-2</v>
      </c>
      <c r="O5" s="9">
        <f>((D5-K$8)/D5)^2</f>
        <v>3.3696902572297291E-3</v>
      </c>
    </row>
    <row r="6" spans="4:15" x14ac:dyDescent="0.25">
      <c r="D6" s="4">
        <v>160</v>
      </c>
      <c r="E6" s="4" t="s">
        <v>2</v>
      </c>
      <c r="F6" s="4" t="s">
        <v>6</v>
      </c>
      <c r="J6" s="7" t="s">
        <v>11</v>
      </c>
      <c r="K6" s="8">
        <v>163.16081157111759</v>
      </c>
      <c r="L6" s="8">
        <f t="shared" ref="L6:L14" si="0">(D6-K$5)^2</f>
        <v>12.249998937545593</v>
      </c>
      <c r="M6" s="8">
        <f t="shared" ref="M6:M14" si="1">ABS(D6-K$6)</f>
        <v>3.1608115711175913</v>
      </c>
      <c r="N6" s="8">
        <f t="shared" ref="N6:N14" si="2">ABS((D6-K$7)/D6)</f>
        <v>1.6359535948140547E-10</v>
      </c>
      <c r="O6" s="9">
        <f t="shared" ref="O6:O14" si="3">((D6-K$8)/D6)^2</f>
        <v>8.1870751749423714E-4</v>
      </c>
    </row>
    <row r="7" spans="4:15" x14ac:dyDescent="0.25">
      <c r="D7" s="4">
        <v>175</v>
      </c>
      <c r="E7" s="4" t="s">
        <v>2</v>
      </c>
      <c r="F7" s="4" t="s">
        <v>6</v>
      </c>
      <c r="J7" s="7" t="s">
        <v>12</v>
      </c>
      <c r="K7" s="8">
        <v>160.00000002617526</v>
      </c>
      <c r="L7" s="8">
        <f t="shared" si="0"/>
        <v>132.25000349092173</v>
      </c>
      <c r="M7" s="8">
        <f t="shared" si="1"/>
        <v>11.839188428882409</v>
      </c>
      <c r="N7" s="8">
        <f t="shared" si="2"/>
        <v>8.5714285564712819E-2</v>
      </c>
      <c r="O7" s="9">
        <f t="shared" si="3"/>
        <v>1.251597148942149E-2</v>
      </c>
    </row>
    <row r="8" spans="4:15" x14ac:dyDescent="0.25">
      <c r="D8" s="4">
        <v>180</v>
      </c>
      <c r="E8" s="4" t="s">
        <v>2</v>
      </c>
      <c r="F8" s="4" t="s">
        <v>6</v>
      </c>
      <c r="J8" s="7" t="s">
        <v>14</v>
      </c>
      <c r="K8" s="8">
        <v>155.42190951947731</v>
      </c>
      <c r="L8" s="8">
        <f>(D8-K$5)^2</f>
        <v>272.25000500871374</v>
      </c>
      <c r="M8" s="8">
        <f t="shared" si="1"/>
        <v>16.839188428882409</v>
      </c>
      <c r="N8" s="8">
        <f t="shared" si="2"/>
        <v>0.11111111096569301</v>
      </c>
      <c r="O8" s="9">
        <f t="shared" si="3"/>
        <v>1.8644522582369136E-2</v>
      </c>
    </row>
    <row r="9" spans="4:15" x14ac:dyDescent="0.25">
      <c r="D9" s="4">
        <v>155</v>
      </c>
      <c r="E9" s="4" t="s">
        <v>3</v>
      </c>
      <c r="F9" s="4" t="s">
        <v>6</v>
      </c>
      <c r="J9" s="5"/>
      <c r="K9" s="4"/>
      <c r="L9" s="8">
        <f t="shared" si="0"/>
        <v>72.249997419753555</v>
      </c>
      <c r="M9" s="8">
        <f t="shared" si="1"/>
        <v>8.1608115711175913</v>
      </c>
      <c r="N9" s="8">
        <f t="shared" si="2"/>
        <v>3.2258064685001663E-2</v>
      </c>
      <c r="O9" s="9">
        <f t="shared" si="3"/>
        <v>7.409267122812692E-6</v>
      </c>
    </row>
    <row r="10" spans="4:15" x14ac:dyDescent="0.25">
      <c r="D10" s="4">
        <v>150</v>
      </c>
      <c r="E10" s="4" t="s">
        <v>3</v>
      </c>
      <c r="F10" s="4" t="s">
        <v>5</v>
      </c>
      <c r="J10" s="5"/>
      <c r="K10" s="4"/>
      <c r="L10" s="8">
        <f t="shared" si="0"/>
        <v>182.24999590196151</v>
      </c>
      <c r="M10" s="8">
        <f t="shared" si="1"/>
        <v>13.160811571117591</v>
      </c>
      <c r="N10" s="8">
        <f t="shared" si="2"/>
        <v>6.6666666841168384E-2</v>
      </c>
      <c r="O10" s="9">
        <f t="shared" si="3"/>
        <v>1.3065379038843857E-3</v>
      </c>
    </row>
    <row r="11" spans="4:15" x14ac:dyDescent="0.25">
      <c r="D11" s="4">
        <v>110</v>
      </c>
      <c r="E11" s="4" t="s">
        <v>2</v>
      </c>
      <c r="F11" s="4" t="s">
        <v>5</v>
      </c>
      <c r="J11" s="5"/>
      <c r="K11" s="4"/>
      <c r="L11" s="8">
        <f t="shared" si="0"/>
        <v>2862.2499837596251</v>
      </c>
      <c r="M11" s="8">
        <f t="shared" si="1"/>
        <v>53.160811571117591</v>
      </c>
      <c r="N11" s="8">
        <f t="shared" si="2"/>
        <v>0.45454545478341141</v>
      </c>
      <c r="O11" s="9">
        <f t="shared" si="3"/>
        <v>0.17050825325583335</v>
      </c>
    </row>
    <row r="12" spans="4:15" x14ac:dyDescent="0.25">
      <c r="D12" s="4">
        <v>195</v>
      </c>
      <c r="E12" s="4" t="s">
        <v>2</v>
      </c>
      <c r="F12" s="4" t="s">
        <v>6</v>
      </c>
      <c r="J12" s="5"/>
      <c r="K12" s="4"/>
      <c r="L12" s="8">
        <f t="shared" si="0"/>
        <v>992.25000956208987</v>
      </c>
      <c r="M12" s="8">
        <f t="shared" si="1"/>
        <v>31.839188428882409</v>
      </c>
      <c r="N12" s="8">
        <f t="shared" si="2"/>
        <v>0.17948717935294739</v>
      </c>
      <c r="O12" s="9">
        <f t="shared" si="3"/>
        <v>4.1194615281642095E-2</v>
      </c>
    </row>
    <row r="13" spans="4:15" x14ac:dyDescent="0.25">
      <c r="D13" s="4">
        <v>160</v>
      </c>
      <c r="E13" s="4" t="s">
        <v>3</v>
      </c>
      <c r="F13" s="4" t="s">
        <v>6</v>
      </c>
      <c r="J13" s="5"/>
      <c r="K13" s="4"/>
      <c r="L13" s="8">
        <f t="shared" si="0"/>
        <v>12.249998937545593</v>
      </c>
      <c r="M13" s="8">
        <f t="shared" si="1"/>
        <v>3.1608115711175913</v>
      </c>
      <c r="N13" s="8">
        <f t="shared" si="2"/>
        <v>1.6359535948140547E-10</v>
      </c>
      <c r="O13" s="9">
        <f t="shared" si="3"/>
        <v>8.1870751749423714E-4</v>
      </c>
    </row>
    <row r="14" spans="4:15" x14ac:dyDescent="0.25">
      <c r="D14" s="4">
        <v>185</v>
      </c>
      <c r="E14" s="4" t="s">
        <v>2</v>
      </c>
      <c r="F14" s="4" t="s">
        <v>5</v>
      </c>
      <c r="J14" s="5"/>
      <c r="K14" s="4"/>
      <c r="L14" s="8">
        <f t="shared" si="0"/>
        <v>462.25000652650579</v>
      </c>
      <c r="M14" s="8">
        <f t="shared" si="1"/>
        <v>21.839188428882409</v>
      </c>
      <c r="N14" s="8">
        <f t="shared" si="2"/>
        <v>0.13513513499364727</v>
      </c>
      <c r="O14" s="9">
        <f t="shared" si="3"/>
        <v>2.5562116478421829E-2</v>
      </c>
    </row>
    <row r="15" spans="4:15" x14ac:dyDescent="0.25">
      <c r="J15" s="5"/>
      <c r="K15" s="4"/>
      <c r="L15" s="8"/>
      <c r="M15" s="8"/>
      <c r="N15" s="8"/>
      <c r="O15" s="10"/>
    </row>
    <row r="16" spans="4:15" x14ac:dyDescent="0.25">
      <c r="J16" s="11"/>
      <c r="K16" s="12"/>
      <c r="L16" s="13">
        <f>SUM(L5:L14)</f>
        <v>5002.5</v>
      </c>
      <c r="M16" s="13">
        <f>SUM(M5:M14)</f>
        <v>165</v>
      </c>
      <c r="N16" s="13">
        <f>SUM(N5:N14)</f>
        <v>1.0952209276581648</v>
      </c>
      <c r="O16" s="14">
        <f>SUM(O5:O14)</f>
        <v>0.27474653155091333</v>
      </c>
    </row>
    <row r="19" spans="1:14" x14ac:dyDescent="0.25">
      <c r="C19" t="s">
        <v>17</v>
      </c>
    </row>
    <row r="20" spans="1:14" x14ac:dyDescent="0.25">
      <c r="C20" t="s">
        <v>18</v>
      </c>
    </row>
    <row r="24" spans="1:14" x14ac:dyDescent="0.25">
      <c r="A24" s="15" t="s">
        <v>19</v>
      </c>
    </row>
    <row r="25" spans="1:14" x14ac:dyDescent="0.25">
      <c r="A25" s="15">
        <v>1</v>
      </c>
      <c r="B25" t="s">
        <v>20</v>
      </c>
    </row>
    <row r="26" spans="1:14" x14ac:dyDescent="0.25">
      <c r="A26" s="15"/>
      <c r="C26" t="s">
        <v>21</v>
      </c>
    </row>
    <row r="27" spans="1:14" x14ac:dyDescent="0.25">
      <c r="A27" s="15"/>
    </row>
    <row r="30" spans="1:14" x14ac:dyDescent="0.25">
      <c r="A30" s="15" t="s">
        <v>22</v>
      </c>
      <c r="B30" s="4">
        <v>165</v>
      </c>
      <c r="C30" s="4">
        <v>160</v>
      </c>
      <c r="D30" s="4">
        <v>175</v>
      </c>
      <c r="E30" s="4">
        <v>180</v>
      </c>
      <c r="F30" s="4">
        <v>155</v>
      </c>
      <c r="G30" s="4">
        <v>150</v>
      </c>
      <c r="H30" s="4">
        <v>110</v>
      </c>
      <c r="I30" s="4">
        <v>195</v>
      </c>
      <c r="J30" s="4">
        <v>160</v>
      </c>
      <c r="K30" s="4">
        <v>185</v>
      </c>
      <c r="L30" s="16">
        <f>AVERAGE(B30:K30)</f>
        <v>163.5</v>
      </c>
      <c r="N30"/>
    </row>
    <row r="31" spans="1:14" x14ac:dyDescent="0.25">
      <c r="J31" s="1"/>
      <c r="N31"/>
    </row>
    <row r="32" spans="1:14" x14ac:dyDescent="0.25">
      <c r="B32" s="3" t="s">
        <v>0</v>
      </c>
      <c r="C32" s="3" t="s">
        <v>23</v>
      </c>
      <c r="D32" s="3" t="s">
        <v>1</v>
      </c>
      <c r="E32" s="3" t="s">
        <v>4</v>
      </c>
      <c r="F32" s="1"/>
      <c r="G32" s="2"/>
      <c r="H32" s="2"/>
    </row>
    <row r="33" spans="1:14" x14ac:dyDescent="0.25">
      <c r="B33" s="4">
        <v>165</v>
      </c>
      <c r="C33" s="4">
        <f>($L$30-B33)^2</f>
        <v>2.25</v>
      </c>
      <c r="D33" s="4" t="s">
        <v>3</v>
      </c>
      <c r="E33" s="4" t="s">
        <v>5</v>
      </c>
      <c r="J33" s="1"/>
      <c r="N33"/>
    </row>
    <row r="34" spans="1:14" x14ac:dyDescent="0.25">
      <c r="B34" s="4">
        <v>160</v>
      </c>
      <c r="C34" s="4">
        <f t="shared" ref="C34:C42" si="4">($L$30-B34)^2</f>
        <v>12.25</v>
      </c>
      <c r="D34" s="4" t="s">
        <v>2</v>
      </c>
      <c r="E34" s="4" t="s">
        <v>6</v>
      </c>
      <c r="J34" s="1"/>
      <c r="N34"/>
    </row>
    <row r="35" spans="1:14" x14ac:dyDescent="0.25">
      <c r="B35" s="4">
        <v>175</v>
      </c>
      <c r="C35" s="4">
        <f t="shared" si="4"/>
        <v>132.25</v>
      </c>
      <c r="D35" s="4" t="s">
        <v>2</v>
      </c>
      <c r="E35" s="4" t="s">
        <v>6</v>
      </c>
      <c r="J35" s="1"/>
      <c r="N35"/>
    </row>
    <row r="36" spans="1:14" x14ac:dyDescent="0.25">
      <c r="B36" s="4">
        <v>180</v>
      </c>
      <c r="C36" s="4">
        <f t="shared" si="4"/>
        <v>272.25</v>
      </c>
      <c r="D36" s="4" t="s">
        <v>2</v>
      </c>
      <c r="E36" s="4" t="s">
        <v>6</v>
      </c>
      <c r="J36" s="1"/>
      <c r="N36"/>
    </row>
    <row r="37" spans="1:14" x14ac:dyDescent="0.25">
      <c r="B37" s="4">
        <v>155</v>
      </c>
      <c r="C37" s="4">
        <f t="shared" si="4"/>
        <v>72.25</v>
      </c>
      <c r="D37" s="4" t="s">
        <v>3</v>
      </c>
      <c r="E37" s="4" t="s">
        <v>6</v>
      </c>
      <c r="J37" s="1"/>
      <c r="N37"/>
    </row>
    <row r="38" spans="1:14" x14ac:dyDescent="0.25">
      <c r="B38" s="4">
        <v>150</v>
      </c>
      <c r="C38" s="4">
        <f t="shared" si="4"/>
        <v>182.25</v>
      </c>
      <c r="D38" s="4" t="s">
        <v>3</v>
      </c>
      <c r="E38" s="4" t="s">
        <v>5</v>
      </c>
      <c r="J38" s="1"/>
      <c r="N38"/>
    </row>
    <row r="39" spans="1:14" x14ac:dyDescent="0.25">
      <c r="B39" s="4">
        <v>110</v>
      </c>
      <c r="C39" s="4">
        <f t="shared" si="4"/>
        <v>2862.25</v>
      </c>
      <c r="D39" s="4" t="s">
        <v>2</v>
      </c>
      <c r="E39" s="4" t="s">
        <v>5</v>
      </c>
      <c r="J39" s="1"/>
      <c r="N39"/>
    </row>
    <row r="40" spans="1:14" x14ac:dyDescent="0.25">
      <c r="B40" s="4">
        <v>195</v>
      </c>
      <c r="C40" s="4">
        <f t="shared" si="4"/>
        <v>992.25</v>
      </c>
      <c r="D40" s="4" t="s">
        <v>2</v>
      </c>
      <c r="E40" s="4" t="s">
        <v>6</v>
      </c>
      <c r="J40" s="1"/>
      <c r="N40"/>
    </row>
    <row r="41" spans="1:14" x14ac:dyDescent="0.25">
      <c r="B41" s="4">
        <v>160</v>
      </c>
      <c r="C41" s="4">
        <f t="shared" si="4"/>
        <v>12.25</v>
      </c>
      <c r="D41" s="4" t="s">
        <v>3</v>
      </c>
      <c r="E41" s="4" t="s">
        <v>6</v>
      </c>
      <c r="J41" s="1"/>
      <c r="N41"/>
    </row>
    <row r="42" spans="1:14" x14ac:dyDescent="0.25">
      <c r="B42" s="4">
        <v>185</v>
      </c>
      <c r="C42" s="17">
        <f t="shared" si="4"/>
        <v>462.25</v>
      </c>
      <c r="D42" s="4" t="s">
        <v>2</v>
      </c>
      <c r="E42" s="4" t="s">
        <v>5</v>
      </c>
      <c r="J42" s="1"/>
      <c r="N42"/>
    </row>
    <row r="43" spans="1:14" x14ac:dyDescent="0.25">
      <c r="C43" s="18">
        <f>SUM(C33:C42)</f>
        <v>5002.5</v>
      </c>
      <c r="I43" s="1"/>
      <c r="J43" s="1"/>
      <c r="M43"/>
      <c r="N43"/>
    </row>
    <row r="46" spans="1:14" x14ac:dyDescent="0.25">
      <c r="A46">
        <v>2</v>
      </c>
      <c r="B46" s="3" t="s">
        <v>0</v>
      </c>
      <c r="C46" s="3" t="s">
        <v>1</v>
      </c>
      <c r="D46" s="3" t="s">
        <v>4</v>
      </c>
      <c r="E46" s="2" t="s">
        <v>1</v>
      </c>
      <c r="F46" s="2" t="s">
        <v>4</v>
      </c>
      <c r="G46" s="2" t="s">
        <v>24</v>
      </c>
      <c r="H46" s="2" t="s">
        <v>1</v>
      </c>
      <c r="I46" s="2" t="s">
        <v>4</v>
      </c>
      <c r="J46" s="16" t="s">
        <v>15</v>
      </c>
      <c r="K46" s="16" t="s">
        <v>25</v>
      </c>
      <c r="L46" s="16" t="s">
        <v>26</v>
      </c>
      <c r="M46"/>
      <c r="N46"/>
    </row>
    <row r="47" spans="1:14" x14ac:dyDescent="0.25">
      <c r="B47" s="4">
        <v>165</v>
      </c>
      <c r="C47" s="4" t="s">
        <v>3</v>
      </c>
      <c r="D47" s="4" t="s">
        <v>5</v>
      </c>
      <c r="E47">
        <f>IF(C47="F",0,1)</f>
        <v>0</v>
      </c>
      <c r="F47">
        <f>IF(D47="&lt;20",0,1)</f>
        <v>0</v>
      </c>
      <c r="G47" s="19">
        <v>148.92833210976926</v>
      </c>
      <c r="H47" s="19">
        <v>7.1429829519997643</v>
      </c>
      <c r="I47" s="19">
        <v>17.143056859468452</v>
      </c>
      <c r="J47" s="20">
        <f>(E47*$H$47)+(F47*$I$47)+$G$47</f>
        <v>148.92833210976926</v>
      </c>
      <c r="K47" s="20">
        <f>B47-J47</f>
        <v>16.071667890230742</v>
      </c>
      <c r="L47" s="20">
        <f>K47^2</f>
        <v>258.29850877387389</v>
      </c>
      <c r="M47"/>
      <c r="N47"/>
    </row>
    <row r="48" spans="1:14" x14ac:dyDescent="0.25">
      <c r="B48" s="4">
        <v>160</v>
      </c>
      <c r="C48" s="4" t="s">
        <v>2</v>
      </c>
      <c r="D48" s="4" t="s">
        <v>6</v>
      </c>
      <c r="E48">
        <f t="shared" ref="E48:E56" si="5">IF(C48="F",0,1)</f>
        <v>1</v>
      </c>
      <c r="F48">
        <f t="shared" ref="F48:F56" si="6">IF(D48="&lt;20",0,1)</f>
        <v>1</v>
      </c>
      <c r="G48" s="19"/>
      <c r="H48" s="19"/>
      <c r="I48" s="19"/>
      <c r="J48" s="20">
        <f t="shared" ref="J48:J56" si="7">(E48*$H$47)+(F48*$I$47)+$G$47</f>
        <v>173.21437192123747</v>
      </c>
      <c r="K48" s="20">
        <f t="shared" ref="K48:K56" si="8">B48-J48</f>
        <v>-13.214371921237472</v>
      </c>
      <c r="L48" s="20">
        <f t="shared" ref="L48:L56" si="9">K48^2</f>
        <v>174.61962527278931</v>
      </c>
      <c r="M48"/>
      <c r="N48"/>
    </row>
    <row r="49" spans="2:14" x14ac:dyDescent="0.25">
      <c r="B49" s="4">
        <v>175</v>
      </c>
      <c r="C49" s="4" t="s">
        <v>2</v>
      </c>
      <c r="D49" s="4" t="s">
        <v>6</v>
      </c>
      <c r="E49">
        <f t="shared" si="5"/>
        <v>1</v>
      </c>
      <c r="F49">
        <f t="shared" si="6"/>
        <v>1</v>
      </c>
      <c r="G49" s="19"/>
      <c r="H49" s="19"/>
      <c r="I49" s="19"/>
      <c r="J49" s="20">
        <f t="shared" si="7"/>
        <v>173.21437192123747</v>
      </c>
      <c r="K49" s="20">
        <f t="shared" si="8"/>
        <v>1.785628078762528</v>
      </c>
      <c r="L49" s="20">
        <f t="shared" si="9"/>
        <v>3.1884676356651571</v>
      </c>
      <c r="M49"/>
      <c r="N49"/>
    </row>
    <row r="50" spans="2:14" x14ac:dyDescent="0.25">
      <c r="B50" s="4">
        <v>180</v>
      </c>
      <c r="C50" s="4" t="s">
        <v>2</v>
      </c>
      <c r="D50" s="4" t="s">
        <v>6</v>
      </c>
      <c r="E50">
        <f t="shared" si="5"/>
        <v>1</v>
      </c>
      <c r="F50">
        <f t="shared" si="6"/>
        <v>1</v>
      </c>
      <c r="G50" s="19"/>
      <c r="H50" s="19"/>
      <c r="I50" s="19"/>
      <c r="J50" s="20">
        <f t="shared" si="7"/>
        <v>173.21437192123747</v>
      </c>
      <c r="K50" s="20">
        <f t="shared" si="8"/>
        <v>6.785628078762528</v>
      </c>
      <c r="L50" s="20">
        <f t="shared" si="9"/>
        <v>46.044748423290436</v>
      </c>
      <c r="M50"/>
      <c r="N50"/>
    </row>
    <row r="51" spans="2:14" x14ac:dyDescent="0.25">
      <c r="B51" s="4">
        <v>155</v>
      </c>
      <c r="C51" s="4" t="s">
        <v>3</v>
      </c>
      <c r="D51" s="4" t="s">
        <v>6</v>
      </c>
      <c r="E51">
        <f t="shared" si="5"/>
        <v>0</v>
      </c>
      <c r="F51">
        <f t="shared" si="6"/>
        <v>1</v>
      </c>
      <c r="G51" s="19"/>
      <c r="H51" s="19"/>
      <c r="I51" s="19"/>
      <c r="J51" s="20">
        <f t="shared" si="7"/>
        <v>166.07138896923772</v>
      </c>
      <c r="K51" s="20">
        <f t="shared" si="8"/>
        <v>-11.071388969237717</v>
      </c>
      <c r="L51" s="20">
        <f t="shared" si="9"/>
        <v>122.57565370815858</v>
      </c>
      <c r="M51"/>
      <c r="N51"/>
    </row>
    <row r="52" spans="2:14" x14ac:dyDescent="0.25">
      <c r="B52" s="4">
        <v>150</v>
      </c>
      <c r="C52" s="4" t="s">
        <v>3</v>
      </c>
      <c r="D52" s="4" t="s">
        <v>5</v>
      </c>
      <c r="E52">
        <f t="shared" si="5"/>
        <v>0</v>
      </c>
      <c r="F52">
        <f t="shared" si="6"/>
        <v>0</v>
      </c>
      <c r="G52" s="19"/>
      <c r="H52" s="19"/>
      <c r="I52" s="19"/>
      <c r="J52" s="20">
        <f t="shared" si="7"/>
        <v>148.92833210976926</v>
      </c>
      <c r="K52" s="20">
        <f t="shared" si="8"/>
        <v>1.0716678902307422</v>
      </c>
      <c r="L52" s="20">
        <f t="shared" si="9"/>
        <v>1.14847206695161</v>
      </c>
      <c r="M52"/>
      <c r="N52"/>
    </row>
    <row r="53" spans="2:14" x14ac:dyDescent="0.25">
      <c r="B53" s="4">
        <v>110</v>
      </c>
      <c r="C53" s="4" t="s">
        <v>2</v>
      </c>
      <c r="D53" s="4" t="s">
        <v>5</v>
      </c>
      <c r="E53">
        <f t="shared" si="5"/>
        <v>1</v>
      </c>
      <c r="F53">
        <f t="shared" si="6"/>
        <v>0</v>
      </c>
      <c r="G53" s="19"/>
      <c r="H53" s="19"/>
      <c r="I53" s="19"/>
      <c r="J53" s="20">
        <f t="shared" si="7"/>
        <v>156.07131506176901</v>
      </c>
      <c r="K53" s="20">
        <f t="shared" si="8"/>
        <v>-46.071315061769013</v>
      </c>
      <c r="L53" s="20">
        <f t="shared" si="9"/>
        <v>2122.5660715207841</v>
      </c>
      <c r="M53"/>
      <c r="N53"/>
    </row>
    <row r="54" spans="2:14" x14ac:dyDescent="0.25">
      <c r="B54" s="4">
        <v>195</v>
      </c>
      <c r="C54" s="4" t="s">
        <v>2</v>
      </c>
      <c r="D54" s="4" t="s">
        <v>6</v>
      </c>
      <c r="E54">
        <f t="shared" si="5"/>
        <v>1</v>
      </c>
      <c r="F54">
        <f t="shared" si="6"/>
        <v>1</v>
      </c>
      <c r="G54" s="19"/>
      <c r="H54" s="19"/>
      <c r="I54" s="19"/>
      <c r="J54" s="20">
        <f t="shared" si="7"/>
        <v>173.21437192123747</v>
      </c>
      <c r="K54" s="20">
        <f t="shared" si="8"/>
        <v>21.785628078762528</v>
      </c>
      <c r="L54" s="20">
        <f t="shared" si="9"/>
        <v>474.6135907861663</v>
      </c>
      <c r="M54"/>
      <c r="N54"/>
    </row>
    <row r="55" spans="2:14" x14ac:dyDescent="0.25">
      <c r="B55" s="4">
        <v>160</v>
      </c>
      <c r="C55" s="4" t="s">
        <v>3</v>
      </c>
      <c r="D55" s="4" t="s">
        <v>6</v>
      </c>
      <c r="E55">
        <f t="shared" si="5"/>
        <v>0</v>
      </c>
      <c r="F55">
        <f t="shared" si="6"/>
        <v>1</v>
      </c>
      <c r="G55" s="19"/>
      <c r="H55" s="19"/>
      <c r="I55" s="19"/>
      <c r="J55" s="20">
        <f t="shared" si="7"/>
        <v>166.07138896923772</v>
      </c>
      <c r="K55" s="20">
        <f t="shared" si="8"/>
        <v>-6.0713889692377165</v>
      </c>
      <c r="L55" s="20">
        <f t="shared" si="9"/>
        <v>36.861764015781425</v>
      </c>
      <c r="M55"/>
      <c r="N55"/>
    </row>
    <row r="56" spans="2:14" x14ac:dyDescent="0.25">
      <c r="B56" s="4">
        <v>185</v>
      </c>
      <c r="C56" s="4" t="s">
        <v>2</v>
      </c>
      <c r="D56" s="4" t="s">
        <v>5</v>
      </c>
      <c r="E56">
        <f t="shared" si="5"/>
        <v>1</v>
      </c>
      <c r="F56">
        <f t="shared" si="6"/>
        <v>0</v>
      </c>
      <c r="G56" s="19"/>
      <c r="H56" s="19"/>
      <c r="I56" s="19"/>
      <c r="J56" s="20">
        <f t="shared" si="7"/>
        <v>156.07131506176901</v>
      </c>
      <c r="K56" s="20">
        <f t="shared" si="8"/>
        <v>28.928684938230987</v>
      </c>
      <c r="L56" s="20">
        <f t="shared" si="9"/>
        <v>836.86881225543232</v>
      </c>
      <c r="M56"/>
      <c r="N56"/>
    </row>
    <row r="57" spans="2:14" x14ac:dyDescent="0.25">
      <c r="G57" s="19"/>
      <c r="H57" s="19"/>
      <c r="I57" s="19"/>
      <c r="J57" s="19"/>
      <c r="K57" s="21">
        <f>SUM(K47:K56)</f>
        <v>4.4003349813692694E-4</v>
      </c>
      <c r="L57" s="21">
        <f>SUM(L47:L56)</f>
        <v>4076.7857144588929</v>
      </c>
      <c r="M57" s="16"/>
      <c r="N57" s="16"/>
    </row>
  </sheetData>
  <mergeCells count="1">
    <mergeCell ref="J3:O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Victor Olubanwo</cp:lastModifiedBy>
  <dcterms:created xsi:type="dcterms:W3CDTF">2020-08-17T20:34:26Z</dcterms:created>
  <dcterms:modified xsi:type="dcterms:W3CDTF">2020-08-30T22:06:33Z</dcterms:modified>
</cp:coreProperties>
</file>