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119191B2-0DC6-4CD9-AAAA-84667B112242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2022" sheetId="1" r:id="rId1"/>
    <sheet name="2023" sheetId="2" r:id="rId2"/>
    <sheet name="2024" sheetId="3" r:id="rId3"/>
    <sheet name="Curso" sheetId="4" r:id="rId4"/>
    <sheet name="Paleteria" sheetId="5" r:id="rId5"/>
    <sheet name="Hoja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4" l="1"/>
  <c r="L8" i="4"/>
  <c r="L7" i="4"/>
  <c r="L6" i="4"/>
  <c r="L5" i="4"/>
  <c r="L4" i="4"/>
  <c r="L3" i="4"/>
  <c r="H9" i="4"/>
  <c r="I9" i="4"/>
  <c r="J9" i="4"/>
  <c r="K9" i="4"/>
  <c r="C17" i="4"/>
  <c r="C16" i="4"/>
  <c r="C15" i="4"/>
  <c r="C14" i="4"/>
  <c r="C12" i="4"/>
  <c r="C13" i="4"/>
  <c r="G9" i="4"/>
  <c r="C9" i="4"/>
  <c r="G9" i="6"/>
  <c r="G10" i="6"/>
  <c r="G11" i="6"/>
  <c r="G12" i="6"/>
  <c r="G13" i="6"/>
  <c r="G14" i="6"/>
  <c r="G15" i="6"/>
  <c r="G16" i="6"/>
  <c r="G17" i="6"/>
  <c r="G18" i="6"/>
  <c r="G19" i="6"/>
  <c r="G4" i="6"/>
  <c r="G5" i="6"/>
  <c r="G6" i="6"/>
  <c r="G7" i="6"/>
  <c r="G8" i="6"/>
  <c r="G3" i="6"/>
  <c r="J19" i="5"/>
  <c r="K19" i="5"/>
  <c r="K25" i="5"/>
  <c r="J25" i="5"/>
  <c r="M22" i="5"/>
  <c r="K9" i="5"/>
  <c r="D19" i="5"/>
  <c r="J9" i="5"/>
  <c r="L9" i="5" s="1"/>
  <c r="C19" i="5"/>
  <c r="D9" i="5"/>
  <c r="C9" i="5"/>
  <c r="E9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12" i="5"/>
  <c r="E13" i="5"/>
  <c r="E14" i="5"/>
  <c r="F14" i="5" s="1"/>
  <c r="E15" i="5"/>
  <c r="E16" i="5"/>
  <c r="E17" i="5"/>
  <c r="E18" i="5"/>
  <c r="L2" i="5"/>
  <c r="M2" i="5" s="1"/>
  <c r="L3" i="5"/>
  <c r="M3" i="5" s="1"/>
  <c r="L4" i="5"/>
  <c r="M4" i="5" s="1"/>
  <c r="L5" i="5"/>
  <c r="M5" i="5" s="1"/>
  <c r="L6" i="5"/>
  <c r="M6" i="5" s="1"/>
  <c r="L7" i="5"/>
  <c r="M7" i="5" s="1"/>
  <c r="L8" i="5"/>
  <c r="M8" i="5" s="1"/>
  <c r="L12" i="5"/>
  <c r="M12" i="5" s="1"/>
  <c r="L13" i="5"/>
  <c r="L14" i="5"/>
  <c r="L15" i="5"/>
  <c r="L16" i="5"/>
  <c r="L17" i="5"/>
  <c r="L18" i="5"/>
  <c r="L22" i="5"/>
  <c r="L23" i="5"/>
  <c r="L24" i="5"/>
  <c r="E2" i="5"/>
  <c r="F2" i="5" s="1"/>
  <c r="F9" i="4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18" i="4" l="1"/>
  <c r="C11" i="4"/>
  <c r="E19" i="5"/>
  <c r="F13" i="5"/>
  <c r="F15" i="5"/>
  <c r="F16" i="5"/>
  <c r="F17" i="5"/>
  <c r="F18" i="5"/>
  <c r="F12" i="5"/>
  <c r="M13" i="5"/>
  <c r="M14" i="5"/>
  <c r="M15" i="5"/>
  <c r="M16" i="5"/>
  <c r="M17" i="5"/>
  <c r="M18" i="5"/>
  <c r="L19" i="5"/>
  <c r="H10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M24" i="5" l="1"/>
  <c r="M23" i="5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tc={B558C876-E5FF-4190-93F6-30F2991E82B2}</author>
    <author>tc={949188CF-598D-46A5-A97B-6FEC41767D61}</author>
    <author>tc={50090BEA-1855-4179-9DCE-D9CB251526F9}</author>
    <author>tc={871A62E0-A9F4-4ADF-8857-41C11B7F4425}</author>
    <author>tc={58946B69-AB36-4D5E-BF17-19D4201D57CB}</author>
  </authors>
  <commentList>
    <comment ref="C11" authorId="0" shapeId="0" xr:uid="{B558C876-E5FF-4190-93F6-30F2991E82B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Suma de una o mas columnas </t>
      </text>
    </comment>
    <comment ref="C12" authorId="1" shapeId="0" xr:uid="{949188CF-598D-46A5-A97B-6FEC41767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Operaciones del valor minimo en Enero</t>
      </text>
    </comment>
    <comment ref="C13" authorId="2" shapeId="0" xr:uid="{50090BEA-1855-4179-9DCE-D9CB251526F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Operaciones de valor maximo en Enero</t>
      </text>
    </comment>
    <comment ref="C18" authorId="3" shapeId="0" xr:uid="{871A62E0-A9F4-4ADF-8857-41C11B7F44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Celdas con valores nuemericos</t>
      </text>
    </comment>
    <comment ref="A24" authorId="4" shapeId="0" xr:uid="{58946B69-AB36-4D5E-BF17-19D4201D57C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este bloque del 18 al 24 se ocultaron filas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tc={895BC437-210D-4D54-A89C-9EC13461CBB6}</author>
    <author>tc={3A220811-1B06-40A6-851A-9FD231504891}</author>
    <author>tc={D900851E-A8BA-41F3-B57A-D6552F409AAE}</author>
    <author>tc={C4E97301-7382-441F-87F3-B9C28EC43E36}</author>
    <author>tc={BD1B09CD-EBE2-4C16-BB34-143D8D638AD7}</author>
  </authors>
  <commentList>
    <comment ref="F1" authorId="0" shapeId="0" xr:uid="{895BC437-210D-4D54-A89C-9EC13461CB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Dentro de estos campos se pone el ejemplo de referencia absoluta dentro de una misma celda en especifico</t>
      </text>
    </comment>
    <comment ref="M1" authorId="1" shapeId="0" xr:uid="{3A220811-1B06-40A6-851A-9FD2315048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Dentro de estos campos se pone el ejemplo de referencia absoluta dentro de una misma celda en especifico</t>
      </text>
    </comment>
    <comment ref="F11" authorId="2" shapeId="0" xr:uid="{D900851E-A8BA-41F3-B57A-D6552F409A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Dentro de estos campos se pone el ejemplo de referencia absoluta dentro de una misma celda en especifico</t>
      </text>
    </comment>
    <comment ref="M11" authorId="3" shapeId="0" xr:uid="{C4E97301-7382-441F-87F3-B9C28EC43E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Dentro de estos campos se pone el ejemplo de referencia absoluta dentro de una misma celda en especifico</t>
      </text>
    </comment>
    <comment ref="M21" authorId="4" shapeId="0" xr:uid="{BD1B09CD-EBE2-4C16-BB34-143D8D638AD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Dentro de estos campos se pone el ejemplo de referencia absoluta dentro de una misma celda en especifico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tc={C5DAE6CA-A0DF-4561-AE25-7671CCA431AC}</author>
    <author>tc={7578FC46-4BC6-4303-9E74-34B56FBA2DA8}</author>
  </authors>
  <commentList>
    <comment ref="H3" authorId="0" shapeId="0" xr:uid="{C5DAE6CA-A0DF-4561-AE25-7671CCA431A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Para obtener una fecha actual se presiona Ctrl + ; </t>
      </text>
    </comment>
    <comment ref="I3" authorId="1" shapeId="0" xr:uid="{7578FC46-4BC6-4303-9E74-34B56FBA2DA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Para obtener la hora exacta actual presionamos Ctrl + Shift + :</t>
      </text>
    </comment>
  </commentList>
</comments>
</file>

<file path=xl/sharedStrings.xml><?xml version="1.0" encoding="utf-8"?>
<sst xmlns="http://schemas.openxmlformats.org/spreadsheetml/2006/main" count="271" uniqueCount="181">
  <si>
    <t>GASTOS Y COMPRAS</t>
  </si>
  <si>
    <t>PRECIO</t>
  </si>
  <si>
    <t>SOBRANTE</t>
  </si>
  <si>
    <t xml:space="preserve">Beca </t>
  </si>
  <si>
    <t>Retiro para uso propio</t>
  </si>
  <si>
    <t>Retiro para uso desconocido</t>
  </si>
  <si>
    <t>Ropa</t>
  </si>
  <si>
    <t>Compra de televsión</t>
  </si>
  <si>
    <t>Compra de serie en Amazon</t>
  </si>
  <si>
    <t>Serie de Mercado Libre</t>
  </si>
  <si>
    <t>Yo pago</t>
  </si>
  <si>
    <t>Papá debe</t>
  </si>
  <si>
    <t>Mamá dio</t>
  </si>
  <si>
    <t>abonó</t>
  </si>
  <si>
    <t>Total</t>
  </si>
  <si>
    <t>Garis 28/11/22</t>
  </si>
  <si>
    <t>Boletos de Rifa</t>
  </si>
  <si>
    <t>Prestamo a Tia</t>
  </si>
  <si>
    <t>Parte de Mamá (TELE)</t>
  </si>
  <si>
    <t>Abono por parte de papá</t>
  </si>
  <si>
    <t xml:space="preserve">Gastos con amigos </t>
  </si>
  <si>
    <t>Soporte</t>
  </si>
  <si>
    <t>Comida china</t>
  </si>
  <si>
    <t>alitas</t>
  </si>
  <si>
    <t xml:space="preserve">gym visita </t>
  </si>
  <si>
    <t>plumones</t>
  </si>
  <si>
    <t>Yogurt</t>
  </si>
  <si>
    <t xml:space="preserve">Mensualidad del gym </t>
  </si>
  <si>
    <t>Prestamo a Roly</t>
  </si>
  <si>
    <t>visita al Fenix</t>
  </si>
  <si>
    <t>Tenis</t>
  </si>
  <si>
    <t>INCIAL</t>
  </si>
  <si>
    <t>Ropa 1</t>
  </si>
  <si>
    <t>Bodega cosas</t>
  </si>
  <si>
    <t>Adicionales</t>
  </si>
  <si>
    <t>Zapatos</t>
  </si>
  <si>
    <t xml:space="preserve">Gimnacio </t>
  </si>
  <si>
    <t>Efectivo</t>
  </si>
  <si>
    <t>Ropa 2</t>
  </si>
  <si>
    <t>Emparejado</t>
  </si>
  <si>
    <t>perfume Dylan blue</t>
  </si>
  <si>
    <t xml:space="preserve">compra en bodega </t>
  </si>
  <si>
    <t>dentista 1</t>
  </si>
  <si>
    <t>gasto general</t>
  </si>
  <si>
    <t>facebook publicity</t>
  </si>
  <si>
    <t>emparejamiento general</t>
  </si>
  <si>
    <t>gastos para salidas</t>
  </si>
  <si>
    <t xml:space="preserve">dentista Liquidación </t>
  </si>
  <si>
    <t xml:space="preserve">Netflix Marzo </t>
  </si>
  <si>
    <t>Compra de luces LED</t>
  </si>
  <si>
    <t>pastel de mamá</t>
  </si>
  <si>
    <t>gastos de compras y salidas</t>
  </si>
  <si>
    <t>Gym Marzo</t>
  </si>
  <si>
    <t>Concepto</t>
  </si>
  <si>
    <t>inicio</t>
  </si>
  <si>
    <t>dentista</t>
  </si>
  <si>
    <t>AHORROS</t>
  </si>
  <si>
    <t>Gastos de fin de semana</t>
  </si>
  <si>
    <t>mensualidad Marzo</t>
  </si>
  <si>
    <t>Ropa gym</t>
  </si>
  <si>
    <t xml:space="preserve">sobrante </t>
  </si>
  <si>
    <t>gastos</t>
  </si>
  <si>
    <t>Ahorros</t>
  </si>
  <si>
    <t>Aporte (Pagos)</t>
  </si>
  <si>
    <t xml:space="preserve">Zapatos </t>
  </si>
  <si>
    <t>Prestamo a mi tia</t>
  </si>
  <si>
    <t>Prestamo a Mle</t>
  </si>
  <si>
    <t>Barbacoa</t>
  </si>
  <si>
    <t xml:space="preserve">Monster </t>
  </si>
  <si>
    <t xml:space="preserve">Playera </t>
  </si>
  <si>
    <t>Gastos en garis</t>
  </si>
  <si>
    <t>Abono de papá</t>
  </si>
  <si>
    <t>Gastos en cartera</t>
  </si>
  <si>
    <t>Quincena</t>
  </si>
  <si>
    <t>Gasto de topa</t>
  </si>
  <si>
    <t>Mil retirados de cajero</t>
  </si>
  <si>
    <t xml:space="preserve">Perfume Odyssey </t>
  </si>
  <si>
    <t>invertidos: $1500</t>
  </si>
  <si>
    <t>faltan $2000 de quincena</t>
  </si>
  <si>
    <t>Pago de papá</t>
  </si>
  <si>
    <t>Retiro para gastos del dia (Semana)</t>
  </si>
  <si>
    <t>Fisioterapia</t>
  </si>
  <si>
    <t xml:space="preserve">Gastos extra </t>
  </si>
  <si>
    <t>sushi</t>
  </si>
  <si>
    <t xml:space="preserve">Retro en cajero </t>
  </si>
  <si>
    <t>Telefono de papá</t>
  </si>
  <si>
    <t>Quincena 15 de Abril</t>
  </si>
  <si>
    <t>Prestamo a tia</t>
  </si>
  <si>
    <t xml:space="preserve">Pago de prime </t>
  </si>
  <si>
    <t>Pago de papá 15 de Abril</t>
  </si>
  <si>
    <t>PAGO DE SOFTTEK</t>
  </si>
  <si>
    <t>Pago dental</t>
  </si>
  <si>
    <t>Pago y retiros en cajero</t>
  </si>
  <si>
    <t>Paga de Gym</t>
  </si>
  <si>
    <t xml:space="preserve">Pago de Garis </t>
  </si>
  <si>
    <t>Gato en OXXO</t>
  </si>
  <si>
    <t>Gastos de contactos para casa</t>
  </si>
  <si>
    <t>Efectivo en cartera (21/04/24)</t>
  </si>
  <si>
    <t>Compra en temu</t>
  </si>
  <si>
    <t>Pago a papá</t>
  </si>
  <si>
    <t>Pedido en Shein</t>
  </si>
  <si>
    <t>Ahorrados en CETES (Contemplado en cuenta)</t>
  </si>
  <si>
    <t xml:space="preserve">Compra de mezcladora </t>
  </si>
  <si>
    <t>Anivesario de papás y otrsos gastos</t>
  </si>
  <si>
    <t>Gastos de $200 para semana</t>
  </si>
  <si>
    <t xml:space="preserve">Muela del juicio y medicamento </t>
  </si>
  <si>
    <t xml:space="preserve">Gastos de supermercado </t>
  </si>
  <si>
    <t>Deposito para Jaki</t>
  </si>
  <si>
    <t>Pago de fondo de ahorro</t>
  </si>
  <si>
    <t>Pago de internet Mayo</t>
  </si>
  <si>
    <t xml:space="preserve">Compras en Mercado y comidas </t>
  </si>
  <si>
    <t xml:space="preserve">Pagos de netflix, mercado libre </t>
  </si>
  <si>
    <t xml:space="preserve">Citas </t>
  </si>
  <si>
    <t>Emparejamiento de gastos injustificados</t>
  </si>
  <si>
    <t>Perfume Odyssey Mega</t>
  </si>
  <si>
    <t>Tenis papas</t>
  </si>
  <si>
    <t>mensualidad Mayo</t>
  </si>
  <si>
    <t>Cursos Platzy</t>
  </si>
  <si>
    <t>Proteina</t>
  </si>
  <si>
    <t xml:space="preserve">Tenis </t>
  </si>
  <si>
    <t>Ropa shein</t>
  </si>
  <si>
    <t>Cuerdas y esmeril</t>
  </si>
  <si>
    <t xml:space="preserve">Pago de internet </t>
  </si>
  <si>
    <t xml:space="preserve">Regalo de papá </t>
  </si>
  <si>
    <t>Gastos de con josé</t>
  </si>
  <si>
    <t xml:space="preserve">Compras de shein </t>
  </si>
  <si>
    <t>Gastos con Pao</t>
  </si>
  <si>
    <t>Pago de spoty</t>
  </si>
  <si>
    <t xml:space="preserve">Compras y gastos extra </t>
  </si>
  <si>
    <t>Meses</t>
  </si>
  <si>
    <t>Vicitas</t>
  </si>
  <si>
    <t>Ventas</t>
  </si>
  <si>
    <t xml:space="preserve">Enero </t>
  </si>
  <si>
    <t>Febrero</t>
  </si>
  <si>
    <t>Marzo</t>
  </si>
  <si>
    <t>Abril</t>
  </si>
  <si>
    <t>Mayo</t>
  </si>
  <si>
    <t>Junio</t>
  </si>
  <si>
    <t>Gastos e inversion</t>
  </si>
  <si>
    <t>Papeleria</t>
  </si>
  <si>
    <t>Mantenimiento</t>
  </si>
  <si>
    <t>Animaciones</t>
  </si>
  <si>
    <t>Datos de proveedores</t>
  </si>
  <si>
    <t>Correos</t>
  </si>
  <si>
    <t xml:space="preserve">Mecanicos </t>
  </si>
  <si>
    <t>Tecnicos</t>
  </si>
  <si>
    <t>Administradores</t>
  </si>
  <si>
    <t>Enero</t>
  </si>
  <si>
    <t>Redes sociales</t>
  </si>
  <si>
    <t>Personal</t>
  </si>
  <si>
    <t>Lunes</t>
  </si>
  <si>
    <t>Martes</t>
  </si>
  <si>
    <t>Miércoles</t>
  </si>
  <si>
    <t>Jueves</t>
  </si>
  <si>
    <t>Viernes</t>
  </si>
  <si>
    <t>Sábado</t>
  </si>
  <si>
    <t>Domingo</t>
  </si>
  <si>
    <t>Dias</t>
  </si>
  <si>
    <t>SEMANA</t>
  </si>
  <si>
    <t>Venta total</t>
  </si>
  <si>
    <t>Gatos del dia</t>
  </si>
  <si>
    <t>Total semanal</t>
  </si>
  <si>
    <t>% dia por semana</t>
  </si>
  <si>
    <t xml:space="preserve">Fecha </t>
  </si>
  <si>
    <t>Hora de compra</t>
  </si>
  <si>
    <t>Nombre</t>
  </si>
  <si>
    <t>Producto</t>
  </si>
  <si>
    <t>Precio</t>
  </si>
  <si>
    <t>Cambio</t>
  </si>
  <si>
    <t>Pago</t>
  </si>
  <si>
    <t>Pedro</t>
  </si>
  <si>
    <t>Caja de cigarros Marlboro</t>
  </si>
  <si>
    <t>Luci</t>
  </si>
  <si>
    <t>Bolsas para basura</t>
  </si>
  <si>
    <t>Primer bimestre</t>
  </si>
  <si>
    <t xml:space="preserve">Minimo </t>
  </si>
  <si>
    <t>Maximo</t>
  </si>
  <si>
    <t>Bimestre 1</t>
  </si>
  <si>
    <t>Conteo de numeros</t>
  </si>
  <si>
    <t>ID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</si>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</sst>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&quot;$&quot;#,##0.00"/>
  </numFmts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 Black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 "/>
    </font>
    <font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EBFD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3">
    <xf numFmtId="0" fontId="0" fillId="0" borderId="0" xfId="0"/>
    <xf numFmtId="0" fontId="0" fillId="5" borderId="0" xfId="0" applyFill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6" fontId="1" fillId="0" borderId="0" xfId="0" applyNumberFormat="1" applyFont="1"/>
    <xf numFmtId="0" fontId="1" fillId="4" borderId="1" xfId="0" applyFont="1" applyFill="1" applyBorder="1"/>
    <xf numFmtId="0" fontId="0" fillId="4" borderId="1" xfId="0" applyFill="1" applyBorder="1"/>
    <xf numFmtId="6" fontId="0" fillId="4" borderId="1" xfId="0" applyNumberFormat="1" applyFill="1" applyBorder="1"/>
    <xf numFmtId="0" fontId="1" fillId="5" borderId="0" xfId="0" applyFont="1" applyFill="1"/>
    <xf numFmtId="6" fontId="1" fillId="5" borderId="0" xfId="0" applyNumberFormat="1" applyFont="1" applyFill="1"/>
    <xf numFmtId="0" fontId="1" fillId="6" borderId="0" xfId="0" applyFont="1" applyFill="1"/>
    <xf numFmtId="6" fontId="1" fillId="6" borderId="0" xfId="0" applyNumberFormat="1" applyFont="1" applyFill="1"/>
    <xf numFmtId="0" fontId="1" fillId="7" borderId="0" xfId="0" applyFont="1" applyFill="1"/>
    <xf numFmtId="6" fontId="1" fillId="7" borderId="0" xfId="0" applyNumberFormat="1" applyFont="1" applyFill="1"/>
    <xf numFmtId="6" fontId="0" fillId="0" borderId="0" xfId="0" applyNumberFormat="1"/>
    <xf numFmtId="0" fontId="3" fillId="9" borderId="1" xfId="0" applyFont="1" applyFill="1" applyBorder="1"/>
    <xf numFmtId="0" fontId="0" fillId="10" borderId="0" xfId="0" applyFill="1"/>
    <xf numFmtId="0" fontId="0" fillId="0" borderId="8" xfId="0" applyBorder="1"/>
    <xf numFmtId="6" fontId="0" fillId="0" borderId="9" xfId="0" applyNumberFormat="1" applyBorder="1"/>
    <xf numFmtId="0" fontId="0" fillId="0" borderId="10" xfId="0" applyBorder="1"/>
    <xf numFmtId="6" fontId="0" fillId="11" borderId="0" xfId="0" applyNumberFormat="1" applyFill="1"/>
    <xf numFmtId="14" fontId="0" fillId="11" borderId="0" xfId="0" applyNumberFormat="1" applyFill="1"/>
    <xf numFmtId="6" fontId="0" fillId="4" borderId="0" xfId="0" applyNumberFormat="1" applyFill="1"/>
    <xf numFmtId="6" fontId="0" fillId="13" borderId="1" xfId="0" applyNumberFormat="1" applyFill="1" applyBorder="1"/>
    <xf numFmtId="6" fontId="0" fillId="0" borderId="1" xfId="0" applyNumberFormat="1" applyBorder="1"/>
    <xf numFmtId="3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7" fillId="0" borderId="17" xfId="3" applyBorder="1"/>
    <xf numFmtId="0" fontId="8" fillId="0" borderId="17" xfId="3" applyFont="1" applyBorder="1"/>
    <xf numFmtId="0" fontId="3" fillId="14" borderId="0" xfId="0" applyFont="1" applyFill="1"/>
    <xf numFmtId="15" fontId="0" fillId="0" borderId="0" xfId="0" applyNumberFormat="1"/>
    <xf numFmtId="44" fontId="0" fillId="0" borderId="0" xfId="1" applyFont="1" applyBorder="1"/>
    <xf numFmtId="164" fontId="0" fillId="0" borderId="0" xfId="0" applyNumberFormat="1"/>
    <xf numFmtId="0" fontId="0" fillId="0" borderId="11" xfId="0" applyBorder="1"/>
    <xf numFmtId="15" fontId="0" fillId="0" borderId="20" xfId="0" applyNumberFormat="1" applyBorder="1"/>
    <xf numFmtId="164" fontId="0" fillId="0" borderId="20" xfId="0" applyNumberFormat="1" applyBorder="1"/>
    <xf numFmtId="44" fontId="0" fillId="0" borderId="20" xfId="1" applyFont="1" applyBorder="1"/>
    <xf numFmtId="164" fontId="0" fillId="0" borderId="12" xfId="0" applyNumberFormat="1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15" fontId="0" fillId="0" borderId="19" xfId="0" applyNumberFormat="1" applyBorder="1"/>
    <xf numFmtId="164" fontId="0" fillId="0" borderId="19" xfId="0" applyNumberFormat="1" applyBorder="1"/>
    <xf numFmtId="44" fontId="0" fillId="0" borderId="19" xfId="1" applyFont="1" applyBorder="1"/>
    <xf numFmtId="164" fontId="0" fillId="0" borderId="16" xfId="0" applyNumberFormat="1" applyBorder="1"/>
    <xf numFmtId="164" fontId="0" fillId="16" borderId="1" xfId="0" applyNumberFormat="1" applyFill="1" applyBorder="1"/>
    <xf numFmtId="0" fontId="0" fillId="0" borderId="17" xfId="0" applyBorder="1"/>
    <xf numFmtId="164" fontId="0" fillId="16" borderId="21" xfId="0" applyNumberFormat="1" applyFill="1" applyBorder="1"/>
    <xf numFmtId="164" fontId="0" fillId="0" borderId="22" xfId="0" applyNumberFormat="1" applyBorder="1"/>
    <xf numFmtId="164" fontId="0" fillId="16" borderId="17" xfId="0" applyNumberFormat="1" applyFill="1" applyBorder="1"/>
    <xf numFmtId="164" fontId="0" fillId="0" borderId="17" xfId="0" applyNumberFormat="1" applyBorder="1"/>
    <xf numFmtId="0" fontId="0" fillId="15" borderId="21" xfId="0" applyFill="1" applyBorder="1"/>
    <xf numFmtId="9" fontId="0" fillId="0" borderId="18" xfId="2" applyFont="1" applyFill="1" applyBorder="1"/>
    <xf numFmtId="0" fontId="3" fillId="17" borderId="21" xfId="0" applyFont="1" applyFill="1" applyBorder="1"/>
    <xf numFmtId="15" fontId="9" fillId="17" borderId="21" xfId="0" applyNumberFormat="1" applyFont="1" applyFill="1" applyBorder="1" applyAlignment="1">
      <alignment vertical="center"/>
    </xf>
    <xf numFmtId="164" fontId="3" fillId="17" borderId="21" xfId="0" applyNumberFormat="1" applyFont="1" applyFill="1" applyBorder="1"/>
    <xf numFmtId="44" fontId="3" fillId="17" borderId="21" xfId="1" applyFont="1" applyFill="1" applyBorder="1"/>
    <xf numFmtId="9" fontId="0" fillId="0" borderId="23" xfId="2" applyFont="1" applyFill="1" applyBorder="1"/>
    <xf numFmtId="0" fontId="0" fillId="7" borderId="1" xfId="0" applyFill="1" applyBorder="1" applyAlignment="1">
      <alignment horizontal="center"/>
    </xf>
    <xf numFmtId="14" fontId="0" fillId="0" borderId="0" xfId="0" applyNumberFormat="1"/>
    <xf numFmtId="18" fontId="0" fillId="0" borderId="0" xfId="0" applyNumberFormat="1"/>
    <xf numFmtId="4" fontId="0" fillId="0" borderId="0" xfId="0" applyNumberFormat="1"/>
    <xf numFmtId="0" fontId="0" fillId="0" borderId="20" xfId="0" applyBorder="1"/>
    <xf numFmtId="165" fontId="0" fillId="0" borderId="12" xfId="0" applyNumberFormat="1" applyBorder="1"/>
    <xf numFmtId="0" fontId="0" fillId="0" borderId="19" xfId="0" applyBorder="1"/>
    <xf numFmtId="165" fontId="0" fillId="0" borderId="16" xfId="0" applyNumberFormat="1" applyBorder="1"/>
    <xf numFmtId="0" fontId="0" fillId="18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6" fontId="0" fillId="4" borderId="6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12" borderId="11" xfId="0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6" fontId="0" fillId="12" borderId="12" xfId="0" applyNumberFormat="1" applyFill="1" applyBorder="1" applyAlignment="1">
      <alignment horizontal="center" vertical="center"/>
    </xf>
    <xf numFmtId="6" fontId="0" fillId="12" borderId="14" xfId="0" applyNumberFormat="1" applyFill="1" applyBorder="1" applyAlignment="1">
      <alignment horizontal="center" vertical="center"/>
    </xf>
    <xf numFmtId="6" fontId="0" fillId="12" borderId="16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6" fontId="0" fillId="0" borderId="0" xfId="0" applyNumberFormat="1" applyAlignment="1">
      <alignment horizontal="left"/>
    </xf>
    <xf numFmtId="0" fontId="0" fillId="18" borderId="11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0" borderId="20" xfId="0" applyFill="1" applyBorder="1"/>
    <xf numFmtId="0" fontId="0" fillId="0" borderId="16" xfId="0" applyBorder="1"/>
    <xf numFmtId="0" fontId="5" fillId="7" borderId="11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3" fontId="0" fillId="0" borderId="0" xfId="0" applyNumberFormat="1" applyBorder="1"/>
    <xf numFmtId="44" fontId="0" fillId="0" borderId="14" xfId="1" applyFont="1" applyBorder="1"/>
    <xf numFmtId="44" fontId="0" fillId="0" borderId="16" xfId="1" applyFont="1" applyBorder="1"/>
    <xf numFmtId="165" fontId="0" fillId="0" borderId="0" xfId="0" applyNumberFormat="1" applyBorder="1"/>
    <xf numFmtId="0" fontId="3" fillId="6" borderId="15" xfId="0" applyFont="1" applyFill="1" applyBorder="1" applyAlignment="1">
      <alignment horizontal="center"/>
    </xf>
    <xf numFmtId="165" fontId="0" fillId="0" borderId="19" xfId="0" applyNumberFormat="1" applyBorder="1"/>
    <xf numFmtId="165" fontId="0" fillId="10" borderId="14" xfId="0" applyNumberFormat="1" applyFill="1" applyBorder="1"/>
    <xf numFmtId="165" fontId="0" fillId="10" borderId="16" xfId="0" applyNumberFormat="1" applyFill="1" applyBorder="1"/>
    <xf numFmtId="0" fontId="0" fillId="0" borderId="1" xfId="0" applyBorder="1"/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EBFDFF"/>
      <color rgb="FF67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142875</xdr:rowOff>
    </xdr:from>
    <xdr:to>
      <xdr:col>9</xdr:col>
      <xdr:colOff>342900</xdr:colOff>
      <xdr:row>7</xdr:row>
      <xdr:rowOff>161925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67BB3B-6B81-4A08-B35D-E5434BED3906}"/>
            </a:ext>
          </a:extLst>
        </xdr:cNvPr>
        <xdr:cNvSpPr txBox="1"/>
      </xdr:nvSpPr>
      <xdr:spPr>
        <a:xfrm>
          <a:off x="5248275" y="381000"/>
          <a:ext cx="385762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Papá debe: </a:t>
          </a:r>
          <a:r>
            <a:rPr lang="es-MX" sz="1100" baseline="0"/>
            <a:t>$2400 diciembre</a:t>
          </a:r>
        </a:p>
        <a:p>
          <a:endParaRPr lang="es-MX" sz="1100" baseline="0"/>
        </a:p>
        <a:p>
          <a:r>
            <a:rPr lang="es-MX" sz="1100" baseline="0"/>
            <a:t>Prestamos restantes: $6774</a:t>
          </a:r>
        </a:p>
        <a:p>
          <a:r>
            <a:rPr lang="es-MX" sz="1100" baseline="0"/>
            <a:t>	$3300 (Mari)</a:t>
          </a:r>
        </a:p>
        <a:p>
          <a:r>
            <a:rPr lang="es-MX" sz="1100" baseline="0"/>
            <a:t>	$2000 (don pepe) </a:t>
          </a:r>
        </a:p>
        <a:p>
          <a:r>
            <a:rPr lang="es-MX" sz="1100" baseline="0"/>
            <a:t>	$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" dT="2024-09-04T23:00:59.09" personId="{00000000-0000-0000-0000-000000000000}" id="{B558C876-E5FF-4190-93F6-30F2991E82B2}">
    <text xml:space="preserve">Suma de una o mas columnas </text>
  </threadedComment>
  <threadedComment ref="C12" dT="2024-09-04T23:00:20.89" personId="{00000000-0000-0000-0000-000000000000}" id="{949188CF-598D-46A5-A97B-6FEC41767D61}">
    <text>Operaciones del valor minimo en Enero</text>
  </threadedComment>
  <threadedComment ref="C13" dT="2024-09-04T23:00:33.50" personId="{00000000-0000-0000-0000-000000000000}" id="{50090BEA-1855-4179-9DCE-D9CB251526F9}">
    <text>Operaciones de valor maximo en Enero</text>
  </threadedComment>
  <threadedComment ref="C18" dT="2024-09-04T23:10:40.82" personId="{00000000-0000-0000-0000-000000000000}" id="{871A62E0-A9F4-4ADF-8857-41C11B7F4425}">
    <text>Celdas con valores nuemericos</text>
  </threadedComment>
  <threadedComment ref="A24" dT="2024-09-05T21:28:03.04" personId="{00000000-0000-0000-0000-000000000000}" id="{58946B69-AB36-4D5E-BF17-19D4201D57CB}">
    <text xml:space="preserve">En este bloque del 18 al 24 se ocultaron filas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4-08-21T22:36:45.29" personId="{00000000-0000-0000-0000-000000000000}" id="{895BC437-210D-4D54-A89C-9EC13461CBB6}">
    <text>Dentro de estos campos se pone el ejemplo de referencia absoluta dentro de una misma celda en especifico</text>
  </threadedComment>
  <threadedComment ref="M1" dT="2024-08-21T22:36:45.29" personId="{00000000-0000-0000-0000-000000000000}" id="{3A220811-1B06-40A6-851A-9FD231504891}">
    <text>Dentro de estos campos se pone el ejemplo de referencia absoluta dentro de una misma celda en especifico</text>
  </threadedComment>
  <threadedComment ref="F11" dT="2024-08-21T22:36:45.29" personId="{00000000-0000-0000-0000-000000000000}" id="{D900851E-A8BA-41F3-B57A-D6552F409AAE}">
    <text>Dentro de estos campos se pone el ejemplo de referencia absoluta dentro de una misma celda en especifico</text>
  </threadedComment>
  <threadedComment ref="M11" dT="2024-08-21T22:36:45.29" personId="{00000000-0000-0000-0000-000000000000}" id="{C4E97301-7382-441F-87F3-B9C28EC43E36}">
    <text>Dentro de estos campos se pone el ejemplo de referencia absoluta dentro de una misma celda en especifico</text>
  </threadedComment>
  <threadedComment ref="M21" dT="2024-08-21T22:36:45.29" personId="{00000000-0000-0000-0000-000000000000}" id="{BD1B09CD-EBE2-4C16-BB34-143D8D638AD7}">
    <text>Dentro de estos campos se pone el ejemplo de referencia absoluta dentro de una misma celda en especifico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3" dT="2024-09-04T20:41:00.47" personId="{00000000-0000-0000-0000-000000000000}" id="{C5DAE6CA-A0DF-4561-AE25-7671CCA431AC}">
    <text xml:space="preserve">Para obtener una fecha actual se presiona Ctrl + ; </text>
  </threadedComment>
  <threadedComment ref="I3" dT="2024-09-04T20:41:32.74" personId="{00000000-0000-0000-0000-000000000000}" id="{7578FC46-4BC6-4303-9E74-34B56FBA2DA8}">
    <text>Para obtener la hora exacta actual presionamos Ctrl + Shift + :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Documents\Curso%20Excel\Mecanicos.txt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..\Documents\Curso%20Excel\Administradores.txt" TargetMode="External"/><Relationship Id="rId1" Type="http://schemas.openxmlformats.org/officeDocument/2006/relationships/hyperlink" Target="..\Documents\Curso%20Excel\correos.txt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J52"/>
  <sheetViews>
    <sheetView zoomScaleNormal="100" workbookViewId="0">
      <selection sqref="A1:C1"/>
    </sheetView>
  </sheetViews>
  <sheetFormatPr baseColWidth="10" defaultColWidth="9.140625" defaultRowHeight="15"/>
  <cols>
    <col min="1" max="1" width="36.7109375" customWidth="1"/>
    <col min="2" max="2" width="17.28515625" customWidth="1"/>
    <col min="3" max="3" width="17.5703125" customWidth="1"/>
  </cols>
  <sheetData>
    <row r="1" spans="1:10" ht="18.75">
      <c r="A1" s="3" t="s">
        <v>0</v>
      </c>
      <c r="B1" s="3" t="s">
        <v>1</v>
      </c>
      <c r="C1" s="3" t="s">
        <v>2</v>
      </c>
    </row>
    <row r="2" spans="1:10">
      <c r="A2" s="2" t="s">
        <v>3</v>
      </c>
      <c r="B2" s="4">
        <v>9800</v>
      </c>
      <c r="C2" s="4">
        <f>B2</f>
        <v>9800</v>
      </c>
    </row>
    <row r="3" spans="1:10">
      <c r="A3" s="2" t="s">
        <v>4</v>
      </c>
      <c r="B3" s="4">
        <v>300</v>
      </c>
      <c r="C3" s="4">
        <f>C2-B3</f>
        <v>9500</v>
      </c>
    </row>
    <row r="4" spans="1:10" ht="15.75" thickBot="1">
      <c r="A4" s="2" t="s">
        <v>5</v>
      </c>
      <c r="B4" s="4">
        <v>400</v>
      </c>
      <c r="C4" s="4">
        <f>C3-B4</f>
        <v>9100</v>
      </c>
    </row>
    <row r="5" spans="1:10">
      <c r="A5" s="2" t="s">
        <v>6</v>
      </c>
      <c r="B5" s="4">
        <v>450</v>
      </c>
      <c r="C5" s="4">
        <f t="shared" ref="C5:C52" si="0">C4-B5</f>
        <v>8650</v>
      </c>
      <c r="E5" s="68" t="s">
        <v>10</v>
      </c>
      <c r="F5" s="69"/>
      <c r="G5" s="68" t="s">
        <v>11</v>
      </c>
      <c r="H5" s="69"/>
      <c r="I5" s="68" t="s">
        <v>12</v>
      </c>
      <c r="J5" s="69"/>
    </row>
    <row r="6" spans="1:10" ht="15.75" thickBot="1">
      <c r="A6" s="8" t="s">
        <v>7</v>
      </c>
      <c r="B6" s="9">
        <v>3838</v>
      </c>
      <c r="C6" s="9">
        <f t="shared" si="0"/>
        <v>4812</v>
      </c>
      <c r="D6" s="1"/>
      <c r="E6" s="70">
        <v>1338</v>
      </c>
      <c r="F6" s="71"/>
      <c r="G6" s="72">
        <v>1500</v>
      </c>
      <c r="H6" s="73"/>
      <c r="I6" s="70">
        <v>1000</v>
      </c>
      <c r="J6" s="71"/>
    </row>
    <row r="7" spans="1:10">
      <c r="A7" s="5" t="s">
        <v>8</v>
      </c>
      <c r="B7" s="4">
        <v>240</v>
      </c>
      <c r="C7" s="4">
        <f t="shared" si="0"/>
        <v>4572</v>
      </c>
      <c r="G7" s="6" t="s">
        <v>13</v>
      </c>
      <c r="H7" s="7">
        <v>500</v>
      </c>
    </row>
    <row r="8" spans="1:10">
      <c r="A8" s="5" t="s">
        <v>9</v>
      </c>
      <c r="B8" s="4">
        <v>373</v>
      </c>
      <c r="C8" s="4">
        <f t="shared" si="0"/>
        <v>4199</v>
      </c>
      <c r="G8" s="6"/>
      <c r="H8" s="7">
        <v>1000</v>
      </c>
    </row>
    <row r="9" spans="1:10">
      <c r="A9" s="2" t="s">
        <v>15</v>
      </c>
      <c r="B9" s="4">
        <v>184</v>
      </c>
      <c r="C9" s="4">
        <f t="shared" si="0"/>
        <v>4015</v>
      </c>
      <c r="G9" s="6"/>
      <c r="H9" s="6"/>
    </row>
    <row r="10" spans="1:10">
      <c r="A10" s="2" t="s">
        <v>16</v>
      </c>
      <c r="B10" s="4">
        <v>60</v>
      </c>
      <c r="C10" s="4">
        <f t="shared" si="0"/>
        <v>3955</v>
      </c>
      <c r="G10" s="6" t="s">
        <v>14</v>
      </c>
      <c r="H10" s="7">
        <f>G6-H7-H8-H9</f>
        <v>0</v>
      </c>
    </row>
    <row r="11" spans="1:10">
      <c r="A11" s="10" t="s">
        <v>17</v>
      </c>
      <c r="B11" s="11">
        <v>0</v>
      </c>
      <c r="C11" s="4">
        <f>C10-B11</f>
        <v>3955</v>
      </c>
    </row>
    <row r="12" spans="1:10">
      <c r="A12" s="12" t="s">
        <v>18</v>
      </c>
      <c r="B12" s="13">
        <v>1000</v>
      </c>
      <c r="C12" s="13">
        <f>C11+B12</f>
        <v>4955</v>
      </c>
    </row>
    <row r="13" spans="1:10">
      <c r="A13" s="2" t="s">
        <v>19</v>
      </c>
      <c r="B13" s="4">
        <v>500</v>
      </c>
      <c r="C13" s="4">
        <f>C12+B13</f>
        <v>5455</v>
      </c>
    </row>
    <row r="14" spans="1:10">
      <c r="A14" s="2" t="s">
        <v>20</v>
      </c>
      <c r="B14" s="4">
        <v>160</v>
      </c>
      <c r="C14" s="4">
        <f t="shared" si="0"/>
        <v>5295</v>
      </c>
    </row>
    <row r="15" spans="1:10">
      <c r="A15" s="2" t="s">
        <v>21</v>
      </c>
      <c r="B15" s="4">
        <v>500</v>
      </c>
      <c r="C15" s="4">
        <f t="shared" si="0"/>
        <v>4795</v>
      </c>
    </row>
    <row r="16" spans="1:10">
      <c r="A16" s="2" t="s">
        <v>22</v>
      </c>
      <c r="B16" s="4">
        <v>100</v>
      </c>
      <c r="C16" s="4">
        <f t="shared" si="0"/>
        <v>4695</v>
      </c>
    </row>
    <row r="17" spans="1:3">
      <c r="A17" s="2" t="s">
        <v>23</v>
      </c>
      <c r="B17" s="4">
        <v>100</v>
      </c>
      <c r="C17" s="4">
        <f t="shared" si="0"/>
        <v>4595</v>
      </c>
    </row>
    <row r="18" spans="1:3">
      <c r="A18" s="2" t="s">
        <v>24</v>
      </c>
      <c r="B18" s="4">
        <v>40</v>
      </c>
      <c r="C18" s="4">
        <f t="shared" si="0"/>
        <v>4555</v>
      </c>
    </row>
    <row r="19" spans="1:3">
      <c r="A19" s="2" t="s">
        <v>25</v>
      </c>
      <c r="B19" s="4">
        <v>40</v>
      </c>
      <c r="C19" s="4">
        <f t="shared" si="0"/>
        <v>4515</v>
      </c>
    </row>
    <row r="20" spans="1:3">
      <c r="A20" s="2" t="s">
        <v>26</v>
      </c>
      <c r="B20" s="4">
        <v>72</v>
      </c>
      <c r="C20" s="4">
        <f t="shared" si="0"/>
        <v>4443</v>
      </c>
    </row>
    <row r="21" spans="1:3">
      <c r="A21" s="2" t="s">
        <v>27</v>
      </c>
      <c r="B21" s="4">
        <v>280</v>
      </c>
      <c r="C21" s="4">
        <f t="shared" si="0"/>
        <v>4163</v>
      </c>
    </row>
    <row r="22" spans="1:3">
      <c r="A22" s="2" t="s">
        <v>28</v>
      </c>
      <c r="B22" s="4">
        <v>100</v>
      </c>
      <c r="C22" s="4">
        <f t="shared" si="0"/>
        <v>4063</v>
      </c>
    </row>
    <row r="23" spans="1:3">
      <c r="A23" s="2" t="s">
        <v>29</v>
      </c>
      <c r="B23" s="4">
        <v>50</v>
      </c>
      <c r="C23" s="4">
        <f t="shared" si="0"/>
        <v>4013</v>
      </c>
    </row>
    <row r="24" spans="1:3">
      <c r="A24" s="2" t="s">
        <v>30</v>
      </c>
      <c r="B24" s="4">
        <v>900</v>
      </c>
      <c r="C24" s="4">
        <f t="shared" si="0"/>
        <v>3113</v>
      </c>
    </row>
    <row r="25" spans="1:3">
      <c r="A25" s="2"/>
      <c r="B25" s="2"/>
      <c r="C25" s="4">
        <f t="shared" si="0"/>
        <v>3113</v>
      </c>
    </row>
    <row r="26" spans="1:3">
      <c r="A26" s="2"/>
      <c r="B26" s="2"/>
      <c r="C26" s="4">
        <f t="shared" si="0"/>
        <v>3113</v>
      </c>
    </row>
    <row r="27" spans="1:3">
      <c r="A27" s="2"/>
      <c r="B27" s="2"/>
      <c r="C27" s="4">
        <f t="shared" si="0"/>
        <v>3113</v>
      </c>
    </row>
    <row r="28" spans="1:3">
      <c r="A28" s="2"/>
      <c r="B28" s="2"/>
      <c r="C28" s="4">
        <f t="shared" si="0"/>
        <v>3113</v>
      </c>
    </row>
    <row r="29" spans="1:3">
      <c r="A29" s="2"/>
      <c r="B29" s="2"/>
      <c r="C29" s="4">
        <f t="shared" si="0"/>
        <v>3113</v>
      </c>
    </row>
    <row r="30" spans="1:3">
      <c r="A30" s="2"/>
      <c r="B30" s="2"/>
      <c r="C30" s="4">
        <f t="shared" si="0"/>
        <v>3113</v>
      </c>
    </row>
    <row r="31" spans="1:3">
      <c r="C31" s="4">
        <f t="shared" si="0"/>
        <v>3113</v>
      </c>
    </row>
    <row r="32" spans="1:3">
      <c r="C32" s="4">
        <f t="shared" si="0"/>
        <v>3113</v>
      </c>
    </row>
    <row r="33" spans="3:3">
      <c r="C33" s="4">
        <f t="shared" si="0"/>
        <v>3113</v>
      </c>
    </row>
    <row r="34" spans="3:3">
      <c r="C34" s="4">
        <f t="shared" si="0"/>
        <v>3113</v>
      </c>
    </row>
    <row r="35" spans="3:3">
      <c r="C35" s="4">
        <f t="shared" si="0"/>
        <v>3113</v>
      </c>
    </row>
    <row r="36" spans="3:3">
      <c r="C36" s="4">
        <f t="shared" si="0"/>
        <v>3113</v>
      </c>
    </row>
    <row r="37" spans="3:3">
      <c r="C37" s="4">
        <f t="shared" si="0"/>
        <v>3113</v>
      </c>
    </row>
    <row r="38" spans="3:3">
      <c r="C38" s="4">
        <f t="shared" si="0"/>
        <v>3113</v>
      </c>
    </row>
    <row r="39" spans="3:3">
      <c r="C39" s="4">
        <f t="shared" si="0"/>
        <v>3113</v>
      </c>
    </row>
    <row r="40" spans="3:3">
      <c r="C40" s="4">
        <f t="shared" si="0"/>
        <v>3113</v>
      </c>
    </row>
    <row r="41" spans="3:3">
      <c r="C41" s="4">
        <f t="shared" si="0"/>
        <v>3113</v>
      </c>
    </row>
    <row r="42" spans="3:3">
      <c r="C42" s="4">
        <f t="shared" si="0"/>
        <v>3113</v>
      </c>
    </row>
    <row r="43" spans="3:3">
      <c r="C43" s="4">
        <f t="shared" si="0"/>
        <v>3113</v>
      </c>
    </row>
    <row r="44" spans="3:3">
      <c r="C44" s="4">
        <f t="shared" si="0"/>
        <v>3113</v>
      </c>
    </row>
    <row r="45" spans="3:3">
      <c r="C45" s="4">
        <f t="shared" si="0"/>
        <v>3113</v>
      </c>
    </row>
    <row r="46" spans="3:3">
      <c r="C46" s="4">
        <f t="shared" si="0"/>
        <v>3113</v>
      </c>
    </row>
    <row r="47" spans="3:3">
      <c r="C47" s="4">
        <f t="shared" si="0"/>
        <v>3113</v>
      </c>
    </row>
    <row r="48" spans="3:3">
      <c r="C48" s="4">
        <f t="shared" si="0"/>
        <v>3113</v>
      </c>
    </row>
    <row r="49" spans="3:3">
      <c r="C49" s="4">
        <f t="shared" si="0"/>
        <v>3113</v>
      </c>
    </row>
    <row r="50" spans="3:3">
      <c r="C50" s="4">
        <f t="shared" si="0"/>
        <v>3113</v>
      </c>
    </row>
    <row r="51" spans="3:3">
      <c r="C51" s="4">
        <f t="shared" si="0"/>
        <v>3113</v>
      </c>
    </row>
    <row r="52" spans="3:3">
      <c r="C52" s="4">
        <f t="shared" si="0"/>
        <v>3113</v>
      </c>
    </row>
  </sheetData>
  <mergeCells count="6">
    <mergeCell ref="E5:F5"/>
    <mergeCell ref="E6:F6"/>
    <mergeCell ref="G5:H5"/>
    <mergeCell ref="G6:H6"/>
    <mergeCell ref="I5:J5"/>
    <mergeCell ref="I6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C52"/>
  <sheetViews>
    <sheetView zoomScale="90" zoomScaleNormal="90" workbookViewId="0">
      <selection activeCell="H10" sqref="H10"/>
    </sheetView>
  </sheetViews>
  <sheetFormatPr baseColWidth="10" defaultRowHeight="15"/>
  <cols>
    <col min="1" max="1" width="34.5703125" customWidth="1"/>
    <col min="2" max="2" width="12.42578125" customWidth="1"/>
    <col min="3" max="3" width="15.85546875" customWidth="1"/>
  </cols>
  <sheetData>
    <row r="1" spans="1:3" ht="18.75">
      <c r="A1" s="3" t="s">
        <v>0</v>
      </c>
      <c r="B1" s="3" t="s">
        <v>1</v>
      </c>
      <c r="C1" s="3" t="s">
        <v>2</v>
      </c>
    </row>
    <row r="2" spans="1:3">
      <c r="A2" t="s">
        <v>31</v>
      </c>
      <c r="C2" s="14">
        <v>15750</v>
      </c>
    </row>
    <row r="3" spans="1:3">
      <c r="A3" t="s">
        <v>32</v>
      </c>
      <c r="B3" s="14">
        <v>230</v>
      </c>
      <c r="C3" s="14">
        <f>(C2-B3)</f>
        <v>15520</v>
      </c>
    </row>
    <row r="4" spans="1:3">
      <c r="A4" t="s">
        <v>33</v>
      </c>
      <c r="B4" s="14">
        <v>309</v>
      </c>
      <c r="C4" s="14">
        <f t="shared" ref="C4:C52" si="0">(C3-B4)</f>
        <v>15211</v>
      </c>
    </row>
    <row r="5" spans="1:3">
      <c r="A5" t="s">
        <v>34</v>
      </c>
      <c r="B5" s="14">
        <v>100</v>
      </c>
      <c r="C5" s="14">
        <f t="shared" si="0"/>
        <v>15111</v>
      </c>
    </row>
    <row r="6" spans="1:3">
      <c r="A6" t="s">
        <v>35</v>
      </c>
      <c r="B6" s="14">
        <v>500</v>
      </c>
      <c r="C6" s="14">
        <f t="shared" si="0"/>
        <v>14611</v>
      </c>
    </row>
    <row r="7" spans="1:3">
      <c r="A7" t="s">
        <v>36</v>
      </c>
      <c r="B7" s="14">
        <v>300</v>
      </c>
      <c r="C7" s="14">
        <f t="shared" si="0"/>
        <v>14311</v>
      </c>
    </row>
    <row r="8" spans="1:3">
      <c r="A8" t="s">
        <v>37</v>
      </c>
      <c r="B8" s="14">
        <v>500</v>
      </c>
      <c r="C8" s="14">
        <f t="shared" si="0"/>
        <v>13811</v>
      </c>
    </row>
    <row r="9" spans="1:3">
      <c r="A9" t="s">
        <v>38</v>
      </c>
      <c r="B9" s="14">
        <v>230</v>
      </c>
      <c r="C9" s="14">
        <f t="shared" si="0"/>
        <v>13581</v>
      </c>
    </row>
    <row r="10" spans="1:3">
      <c r="A10" t="s">
        <v>39</v>
      </c>
      <c r="B10" s="14">
        <v>22</v>
      </c>
      <c r="C10" s="14">
        <f t="shared" si="0"/>
        <v>13559</v>
      </c>
    </row>
    <row r="11" spans="1:3">
      <c r="A11" t="s">
        <v>40</v>
      </c>
      <c r="B11" s="14">
        <v>1200</v>
      </c>
      <c r="C11" s="14">
        <f t="shared" si="0"/>
        <v>12359</v>
      </c>
    </row>
    <row r="12" spans="1:3">
      <c r="A12" t="s">
        <v>41</v>
      </c>
      <c r="B12" s="14">
        <v>100</v>
      </c>
      <c r="C12" s="14">
        <f t="shared" si="0"/>
        <v>12259</v>
      </c>
    </row>
    <row r="13" spans="1:3">
      <c r="A13" t="s">
        <v>42</v>
      </c>
      <c r="B13" s="14">
        <v>400</v>
      </c>
      <c r="C13" s="14">
        <f t="shared" si="0"/>
        <v>11859</v>
      </c>
    </row>
    <row r="14" spans="1:3">
      <c r="A14" t="s">
        <v>43</v>
      </c>
      <c r="B14" s="14">
        <v>250</v>
      </c>
      <c r="C14" s="14">
        <f t="shared" si="0"/>
        <v>11609</v>
      </c>
    </row>
    <row r="15" spans="1:3">
      <c r="A15" t="s">
        <v>44</v>
      </c>
      <c r="B15" s="14">
        <v>300</v>
      </c>
      <c r="C15" s="14">
        <f t="shared" si="0"/>
        <v>11309</v>
      </c>
    </row>
    <row r="16" spans="1:3">
      <c r="A16" t="s">
        <v>45</v>
      </c>
      <c r="B16" s="14">
        <v>310</v>
      </c>
      <c r="C16" s="14">
        <f t="shared" si="0"/>
        <v>10999</v>
      </c>
    </row>
    <row r="17" spans="1:3">
      <c r="A17" t="s">
        <v>46</v>
      </c>
      <c r="B17" s="14">
        <v>400</v>
      </c>
      <c r="C17" s="14">
        <f t="shared" si="0"/>
        <v>10599</v>
      </c>
    </row>
    <row r="18" spans="1:3">
      <c r="A18" t="s">
        <v>47</v>
      </c>
      <c r="B18" s="14">
        <v>3150</v>
      </c>
      <c r="C18" s="14">
        <f t="shared" si="0"/>
        <v>7449</v>
      </c>
    </row>
    <row r="19" spans="1:3">
      <c r="A19" t="s">
        <v>48</v>
      </c>
      <c r="B19" s="14">
        <v>219</v>
      </c>
      <c r="C19" s="14">
        <f t="shared" si="0"/>
        <v>7230</v>
      </c>
    </row>
    <row r="20" spans="1:3">
      <c r="A20" t="s">
        <v>49</v>
      </c>
      <c r="B20" s="14">
        <v>260</v>
      </c>
      <c r="C20" s="14">
        <f t="shared" si="0"/>
        <v>6970</v>
      </c>
    </row>
    <row r="21" spans="1:3">
      <c r="A21" t="s">
        <v>50</v>
      </c>
      <c r="B21" s="14">
        <v>200</v>
      </c>
      <c r="C21" s="14">
        <f t="shared" si="0"/>
        <v>6770</v>
      </c>
    </row>
    <row r="22" spans="1:3">
      <c r="A22" t="s">
        <v>51</v>
      </c>
      <c r="B22" s="14">
        <v>335</v>
      </c>
      <c r="C22" s="14">
        <f t="shared" si="0"/>
        <v>6435</v>
      </c>
    </row>
    <row r="23" spans="1:3">
      <c r="A23" t="s">
        <v>52</v>
      </c>
      <c r="B23" s="14">
        <v>300</v>
      </c>
      <c r="C23" s="14">
        <f t="shared" si="0"/>
        <v>6135</v>
      </c>
    </row>
    <row r="24" spans="1:3">
      <c r="C24" s="14">
        <f t="shared" si="0"/>
        <v>6135</v>
      </c>
    </row>
    <row r="25" spans="1:3">
      <c r="C25" s="14">
        <f t="shared" si="0"/>
        <v>6135</v>
      </c>
    </row>
    <row r="26" spans="1:3">
      <c r="C26" s="14">
        <f t="shared" si="0"/>
        <v>6135</v>
      </c>
    </row>
    <row r="27" spans="1:3">
      <c r="C27" s="14">
        <f t="shared" si="0"/>
        <v>6135</v>
      </c>
    </row>
    <row r="28" spans="1:3">
      <c r="C28" s="14">
        <f t="shared" si="0"/>
        <v>6135</v>
      </c>
    </row>
    <row r="29" spans="1:3">
      <c r="C29" s="14">
        <f t="shared" si="0"/>
        <v>6135</v>
      </c>
    </row>
    <row r="30" spans="1:3">
      <c r="C30" s="14">
        <f t="shared" si="0"/>
        <v>6135</v>
      </c>
    </row>
    <row r="31" spans="1:3">
      <c r="C31" s="14">
        <f t="shared" si="0"/>
        <v>6135</v>
      </c>
    </row>
    <row r="32" spans="1:3">
      <c r="C32" s="14">
        <f t="shared" si="0"/>
        <v>6135</v>
      </c>
    </row>
    <row r="33" spans="3:3">
      <c r="C33" s="14">
        <f t="shared" si="0"/>
        <v>6135</v>
      </c>
    </row>
    <row r="34" spans="3:3">
      <c r="C34" s="14">
        <f t="shared" si="0"/>
        <v>6135</v>
      </c>
    </row>
    <row r="35" spans="3:3">
      <c r="C35" s="14">
        <f t="shared" si="0"/>
        <v>6135</v>
      </c>
    </row>
    <row r="36" spans="3:3">
      <c r="C36" s="14">
        <f t="shared" si="0"/>
        <v>6135</v>
      </c>
    </row>
    <row r="37" spans="3:3">
      <c r="C37" s="14">
        <f t="shared" si="0"/>
        <v>6135</v>
      </c>
    </row>
    <row r="38" spans="3:3">
      <c r="C38" s="14">
        <f t="shared" si="0"/>
        <v>6135</v>
      </c>
    </row>
    <row r="39" spans="3:3">
      <c r="C39" s="14">
        <f t="shared" si="0"/>
        <v>6135</v>
      </c>
    </row>
    <row r="40" spans="3:3">
      <c r="C40" s="14">
        <f t="shared" si="0"/>
        <v>6135</v>
      </c>
    </row>
    <row r="41" spans="3:3">
      <c r="C41" s="14">
        <f t="shared" si="0"/>
        <v>6135</v>
      </c>
    </row>
    <row r="42" spans="3:3">
      <c r="C42" s="14">
        <f t="shared" si="0"/>
        <v>6135</v>
      </c>
    </row>
    <row r="43" spans="3:3">
      <c r="C43" s="14">
        <f t="shared" si="0"/>
        <v>6135</v>
      </c>
    </row>
    <row r="44" spans="3:3">
      <c r="C44" s="14">
        <f t="shared" si="0"/>
        <v>6135</v>
      </c>
    </row>
    <row r="45" spans="3:3">
      <c r="C45" s="14">
        <f t="shared" si="0"/>
        <v>6135</v>
      </c>
    </row>
    <row r="46" spans="3:3">
      <c r="C46" s="14">
        <f t="shared" si="0"/>
        <v>6135</v>
      </c>
    </row>
    <row r="47" spans="3:3">
      <c r="C47" s="14">
        <f t="shared" si="0"/>
        <v>6135</v>
      </c>
    </row>
    <row r="48" spans="3:3">
      <c r="C48" s="14">
        <f t="shared" si="0"/>
        <v>6135</v>
      </c>
    </row>
    <row r="49" spans="3:3">
      <c r="C49" s="14">
        <f t="shared" si="0"/>
        <v>6135</v>
      </c>
    </row>
    <row r="50" spans="3:3">
      <c r="C50" s="14">
        <f t="shared" si="0"/>
        <v>6135</v>
      </c>
    </row>
    <row r="51" spans="3:3">
      <c r="C51" s="14">
        <f t="shared" si="0"/>
        <v>6135</v>
      </c>
    </row>
    <row r="52" spans="3:3">
      <c r="C52" s="14">
        <f t="shared" si="0"/>
        <v>6135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3B3E-6785-4029-B5BD-8258A805674B}">
  <sheetPr>
    <tabColor rgb="FFFFFF00"/>
  </sheetPr>
  <dimension ref="A1:I95"/>
  <sheetViews>
    <sheetView workbookViewId="0">
      <selection activeCell="H15" sqref="H15"/>
    </sheetView>
  </sheetViews>
  <sheetFormatPr baseColWidth="10" defaultRowHeight="15"/>
  <cols>
    <col min="4" max="4" width="17.42578125" customWidth="1"/>
    <col min="5" max="5" width="17.5703125" customWidth="1"/>
    <col min="6" max="6" width="18" customWidth="1"/>
    <col min="7" max="7" width="11.85546875" customWidth="1"/>
    <col min="8" max="8" width="22.42578125" customWidth="1"/>
  </cols>
  <sheetData>
    <row r="1" spans="1:8">
      <c r="A1" s="82" t="s">
        <v>53</v>
      </c>
      <c r="B1" s="82"/>
      <c r="C1" s="82"/>
      <c r="D1" s="15" t="s">
        <v>61</v>
      </c>
      <c r="E1" s="15" t="s">
        <v>60</v>
      </c>
      <c r="F1" s="16" t="s">
        <v>63</v>
      </c>
      <c r="H1" s="17" t="s">
        <v>62</v>
      </c>
    </row>
    <row r="2" spans="1:8">
      <c r="A2" s="74" t="s">
        <v>54</v>
      </c>
      <c r="B2" s="74"/>
      <c r="C2" s="74"/>
      <c r="D2" s="14">
        <v>0</v>
      </c>
      <c r="E2" s="14">
        <v>5290</v>
      </c>
      <c r="H2" s="18" t="s">
        <v>77</v>
      </c>
    </row>
    <row r="3" spans="1:8" ht="15.75" thickBot="1">
      <c r="A3" s="74" t="s">
        <v>55</v>
      </c>
      <c r="B3" s="74"/>
      <c r="C3" s="74"/>
      <c r="D3" s="14">
        <v>600</v>
      </c>
      <c r="E3" s="14">
        <f>E2-D3</f>
        <v>4690</v>
      </c>
      <c r="H3" s="19" t="s">
        <v>78</v>
      </c>
    </row>
    <row r="4" spans="1:8">
      <c r="A4" s="74" t="s">
        <v>56</v>
      </c>
      <c r="B4" s="74"/>
      <c r="C4" s="74"/>
      <c r="D4" s="14">
        <v>2000</v>
      </c>
      <c r="E4" s="14">
        <f t="shared" ref="E4:E6" si="0">E3-D4</f>
        <v>2690</v>
      </c>
    </row>
    <row r="5" spans="1:8">
      <c r="A5" s="74" t="s">
        <v>57</v>
      </c>
      <c r="B5" s="74"/>
      <c r="C5" s="74"/>
      <c r="D5" s="14">
        <v>700</v>
      </c>
      <c r="E5" s="14">
        <f t="shared" si="0"/>
        <v>1990</v>
      </c>
    </row>
    <row r="6" spans="1:8">
      <c r="A6" s="74" t="s">
        <v>58</v>
      </c>
      <c r="B6" s="74"/>
      <c r="C6" s="74"/>
      <c r="D6" s="14">
        <v>300</v>
      </c>
      <c r="E6" s="14">
        <f t="shared" si="0"/>
        <v>1690</v>
      </c>
    </row>
    <row r="7" spans="1:8">
      <c r="A7" s="74" t="s">
        <v>59</v>
      </c>
      <c r="B7" s="74"/>
      <c r="C7" s="74"/>
      <c r="D7" s="14">
        <v>250</v>
      </c>
      <c r="E7" s="14">
        <f>E6-D7+F7</f>
        <v>1940</v>
      </c>
      <c r="F7" s="14">
        <v>500</v>
      </c>
    </row>
    <row r="8" spans="1:8">
      <c r="A8" s="74" t="s">
        <v>64</v>
      </c>
      <c r="B8" s="74"/>
      <c r="C8" s="74"/>
      <c r="D8" s="14">
        <v>700</v>
      </c>
      <c r="E8" s="14">
        <f t="shared" ref="E8:E60" si="1">E7-D8+F8</f>
        <v>1240</v>
      </c>
    </row>
    <row r="9" spans="1:8">
      <c r="A9" s="83" t="s">
        <v>65</v>
      </c>
      <c r="B9" s="83"/>
      <c r="C9" s="83"/>
      <c r="D9" s="23">
        <v>200</v>
      </c>
      <c r="E9" s="14">
        <f t="shared" si="1"/>
        <v>1040</v>
      </c>
    </row>
    <row r="10" spans="1:8">
      <c r="A10" s="83" t="s">
        <v>66</v>
      </c>
      <c r="B10" s="83"/>
      <c r="C10" s="83"/>
      <c r="D10" s="23">
        <v>126</v>
      </c>
      <c r="E10" s="14">
        <f t="shared" si="1"/>
        <v>914</v>
      </c>
    </row>
    <row r="11" spans="1:8">
      <c r="A11" s="84" t="s">
        <v>67</v>
      </c>
      <c r="B11" s="74"/>
      <c r="C11" s="74"/>
      <c r="D11" s="14">
        <v>200</v>
      </c>
      <c r="E11" s="14">
        <f t="shared" si="1"/>
        <v>714</v>
      </c>
    </row>
    <row r="12" spans="1:8">
      <c r="A12" s="74" t="s">
        <v>68</v>
      </c>
      <c r="B12" s="74"/>
      <c r="C12" s="74"/>
      <c r="D12" s="14">
        <v>50</v>
      </c>
      <c r="E12" s="14">
        <f t="shared" si="1"/>
        <v>664</v>
      </c>
    </row>
    <row r="13" spans="1:8">
      <c r="A13" s="74" t="s">
        <v>69</v>
      </c>
      <c r="B13" s="74"/>
      <c r="C13" s="74"/>
      <c r="D13" s="14">
        <v>100</v>
      </c>
      <c r="E13" s="14">
        <f t="shared" si="1"/>
        <v>564</v>
      </c>
    </row>
    <row r="14" spans="1:8">
      <c r="A14" s="74" t="s">
        <v>70</v>
      </c>
      <c r="B14" s="74"/>
      <c r="C14" s="74"/>
      <c r="D14" s="14">
        <v>200</v>
      </c>
      <c r="E14" s="14">
        <f t="shared" si="1"/>
        <v>364</v>
      </c>
    </row>
    <row r="15" spans="1:8">
      <c r="A15" s="74" t="s">
        <v>71</v>
      </c>
      <c r="B15" s="74"/>
      <c r="C15" s="74"/>
      <c r="E15" s="14">
        <f t="shared" si="1"/>
        <v>1964</v>
      </c>
      <c r="F15" s="14">
        <v>1600</v>
      </c>
    </row>
    <row r="16" spans="1:8">
      <c r="A16" s="74" t="s">
        <v>62</v>
      </c>
      <c r="B16" s="74"/>
      <c r="C16" s="74"/>
      <c r="E16" s="14">
        <f t="shared" si="1"/>
        <v>3214</v>
      </c>
      <c r="F16" s="14">
        <v>1250</v>
      </c>
    </row>
    <row r="17" spans="1:7">
      <c r="A17" s="74" t="s">
        <v>72</v>
      </c>
      <c r="B17" s="74"/>
      <c r="C17" s="74"/>
      <c r="D17" s="14">
        <v>200</v>
      </c>
      <c r="E17" s="14">
        <f t="shared" si="1"/>
        <v>3014</v>
      </c>
    </row>
    <row r="18" spans="1:7">
      <c r="A18" s="74" t="s">
        <v>73</v>
      </c>
      <c r="B18" s="74"/>
      <c r="C18" s="74"/>
      <c r="D18" s="14"/>
      <c r="E18" s="14">
        <f t="shared" si="1"/>
        <v>7414</v>
      </c>
      <c r="F18" s="20">
        <v>4400</v>
      </c>
      <c r="G18" s="21">
        <v>45378</v>
      </c>
    </row>
    <row r="19" spans="1:7">
      <c r="A19" s="74" t="s">
        <v>74</v>
      </c>
      <c r="B19" s="74"/>
      <c r="C19" s="74"/>
      <c r="D19" s="14">
        <v>300</v>
      </c>
      <c r="E19" s="14">
        <f t="shared" si="1"/>
        <v>7114</v>
      </c>
    </row>
    <row r="20" spans="1:7">
      <c r="A20" s="74" t="s">
        <v>75</v>
      </c>
      <c r="B20" s="74"/>
      <c r="C20" s="74"/>
      <c r="D20" s="14">
        <v>1000</v>
      </c>
      <c r="E20" s="14">
        <f t="shared" si="1"/>
        <v>6114</v>
      </c>
    </row>
    <row r="21" spans="1:7">
      <c r="A21" s="74" t="s">
        <v>76</v>
      </c>
      <c r="B21" s="74"/>
      <c r="C21" s="74"/>
      <c r="D21" s="14">
        <v>800</v>
      </c>
      <c r="E21" s="14">
        <f t="shared" si="1"/>
        <v>5314</v>
      </c>
    </row>
    <row r="22" spans="1:7">
      <c r="A22" s="74" t="s">
        <v>79</v>
      </c>
      <c r="B22" s="74"/>
      <c r="C22" s="74"/>
      <c r="E22" s="14">
        <f t="shared" si="1"/>
        <v>5814</v>
      </c>
      <c r="F22" s="20">
        <v>500</v>
      </c>
    </row>
    <row r="23" spans="1:7">
      <c r="A23" s="74" t="s">
        <v>80</v>
      </c>
      <c r="B23" s="74"/>
      <c r="C23" s="74"/>
      <c r="D23" s="14">
        <v>400</v>
      </c>
      <c r="E23" s="14">
        <f t="shared" si="1"/>
        <v>5414</v>
      </c>
    </row>
    <row r="24" spans="1:7">
      <c r="A24" s="74" t="s">
        <v>81</v>
      </c>
      <c r="B24" s="74"/>
      <c r="C24" s="74"/>
      <c r="D24" s="14">
        <v>250</v>
      </c>
      <c r="E24" s="14">
        <f t="shared" si="1"/>
        <v>5164</v>
      </c>
    </row>
    <row r="25" spans="1:7">
      <c r="A25" s="74" t="s">
        <v>82</v>
      </c>
      <c r="B25" s="74"/>
      <c r="C25" s="74"/>
      <c r="D25" s="14">
        <v>100</v>
      </c>
      <c r="E25" s="14">
        <f t="shared" si="1"/>
        <v>5064</v>
      </c>
    </row>
    <row r="26" spans="1:7">
      <c r="A26" s="74" t="s">
        <v>83</v>
      </c>
      <c r="B26" s="74"/>
      <c r="C26" s="74"/>
      <c r="D26" s="14">
        <v>200</v>
      </c>
      <c r="E26" s="14">
        <f t="shared" si="1"/>
        <v>4864</v>
      </c>
    </row>
    <row r="27" spans="1:7">
      <c r="A27" s="74" t="s">
        <v>84</v>
      </c>
      <c r="B27" s="74"/>
      <c r="C27" s="74"/>
      <c r="D27" s="14">
        <v>300</v>
      </c>
      <c r="E27" s="14">
        <f t="shared" si="1"/>
        <v>4564</v>
      </c>
    </row>
    <row r="28" spans="1:7">
      <c r="A28" s="74" t="s">
        <v>85</v>
      </c>
      <c r="B28" s="74"/>
      <c r="C28" s="74"/>
      <c r="D28" s="14">
        <v>1900</v>
      </c>
      <c r="E28" s="14">
        <f t="shared" si="1"/>
        <v>2664</v>
      </c>
    </row>
    <row r="29" spans="1:7">
      <c r="A29" s="75" t="s">
        <v>87</v>
      </c>
      <c r="B29" s="75"/>
      <c r="C29" s="75"/>
      <c r="D29" s="22">
        <v>200</v>
      </c>
      <c r="E29" s="14">
        <f t="shared" si="1"/>
        <v>2464</v>
      </c>
    </row>
    <row r="30" spans="1:7">
      <c r="A30" s="74" t="s">
        <v>88</v>
      </c>
      <c r="B30" s="74"/>
      <c r="C30" s="74"/>
      <c r="D30" s="14">
        <v>60</v>
      </c>
      <c r="E30" s="14">
        <f t="shared" si="1"/>
        <v>2404</v>
      </c>
    </row>
    <row r="31" spans="1:7">
      <c r="A31" s="74" t="s">
        <v>82</v>
      </c>
      <c r="B31" s="74"/>
      <c r="C31" s="74"/>
      <c r="D31" s="14">
        <v>100</v>
      </c>
      <c r="E31" s="14">
        <f t="shared" si="1"/>
        <v>2304</v>
      </c>
    </row>
    <row r="32" spans="1:7">
      <c r="A32" s="74" t="s">
        <v>86</v>
      </c>
      <c r="B32" s="74"/>
      <c r="C32" s="74"/>
      <c r="E32" s="14">
        <f t="shared" si="1"/>
        <v>6724</v>
      </c>
      <c r="F32" s="20">
        <v>4420</v>
      </c>
    </row>
    <row r="33" spans="1:6">
      <c r="A33" s="74" t="s">
        <v>89</v>
      </c>
      <c r="B33" s="74"/>
      <c r="C33" s="74"/>
      <c r="E33" s="14">
        <f t="shared" si="1"/>
        <v>7224</v>
      </c>
      <c r="F33" s="20">
        <v>500</v>
      </c>
    </row>
    <row r="34" spans="1:6" ht="15" customHeight="1">
      <c r="A34" s="74" t="s">
        <v>90</v>
      </c>
      <c r="B34" s="74"/>
      <c r="C34" s="74"/>
      <c r="E34" s="14">
        <f t="shared" si="1"/>
        <v>53801</v>
      </c>
      <c r="F34" s="24">
        <v>46577</v>
      </c>
    </row>
    <row r="35" spans="1:6">
      <c r="A35" s="74" t="s">
        <v>91</v>
      </c>
      <c r="B35" s="74"/>
      <c r="C35" s="74"/>
      <c r="D35" s="14">
        <v>600</v>
      </c>
      <c r="E35" s="14">
        <f t="shared" si="1"/>
        <v>53201</v>
      </c>
    </row>
    <row r="36" spans="1:6" ht="15" customHeight="1">
      <c r="A36" s="74" t="s">
        <v>92</v>
      </c>
      <c r="B36" s="74"/>
      <c r="C36" s="74"/>
      <c r="D36" s="14">
        <v>400</v>
      </c>
      <c r="E36" s="14">
        <f t="shared" si="1"/>
        <v>52801</v>
      </c>
    </row>
    <row r="37" spans="1:6">
      <c r="A37" s="74" t="s">
        <v>93</v>
      </c>
      <c r="B37" s="74"/>
      <c r="C37" s="74"/>
      <c r="D37" s="14">
        <v>300</v>
      </c>
      <c r="E37" s="14">
        <f t="shared" si="1"/>
        <v>52501</v>
      </c>
    </row>
    <row r="38" spans="1:6">
      <c r="A38" s="74" t="s">
        <v>94</v>
      </c>
      <c r="B38" s="74"/>
      <c r="C38" s="74"/>
      <c r="D38" s="14">
        <v>150</v>
      </c>
      <c r="E38" s="14">
        <f t="shared" si="1"/>
        <v>52351</v>
      </c>
    </row>
    <row r="39" spans="1:6">
      <c r="A39" s="74" t="s">
        <v>95</v>
      </c>
      <c r="B39" s="74"/>
      <c r="C39" s="74"/>
      <c r="D39" s="14">
        <v>65</v>
      </c>
      <c r="E39" s="14">
        <f t="shared" si="1"/>
        <v>52286</v>
      </c>
    </row>
    <row r="40" spans="1:6">
      <c r="A40" s="74" t="s">
        <v>96</v>
      </c>
      <c r="B40" s="74"/>
      <c r="C40" s="74"/>
      <c r="D40" s="14">
        <v>170</v>
      </c>
      <c r="E40" s="14">
        <f t="shared" si="1"/>
        <v>52116</v>
      </c>
    </row>
    <row r="41" spans="1:6">
      <c r="A41" s="74" t="s">
        <v>97</v>
      </c>
      <c r="B41" s="74"/>
      <c r="C41" s="74"/>
      <c r="E41" s="14">
        <f t="shared" si="1"/>
        <v>52116</v>
      </c>
    </row>
    <row r="42" spans="1:6">
      <c r="A42" s="74" t="s">
        <v>98</v>
      </c>
      <c r="B42" s="74"/>
      <c r="C42" s="74"/>
      <c r="D42" s="14">
        <v>190</v>
      </c>
      <c r="E42" s="14">
        <f t="shared" si="1"/>
        <v>51926</v>
      </c>
    </row>
    <row r="43" spans="1:6">
      <c r="A43" s="74" t="s">
        <v>99</v>
      </c>
      <c r="B43" s="74"/>
      <c r="C43" s="74"/>
      <c r="D43" s="14">
        <v>200</v>
      </c>
      <c r="E43" s="14">
        <f t="shared" si="1"/>
        <v>51726</v>
      </c>
    </row>
    <row r="44" spans="1:6">
      <c r="A44" s="74" t="s">
        <v>30</v>
      </c>
      <c r="B44" s="74"/>
      <c r="C44" s="74"/>
      <c r="D44" s="14">
        <v>1600</v>
      </c>
      <c r="E44" s="14">
        <f t="shared" si="1"/>
        <v>50126</v>
      </c>
    </row>
    <row r="45" spans="1:6">
      <c r="A45" s="74" t="s">
        <v>100</v>
      </c>
      <c r="B45" s="74"/>
      <c r="C45" s="74"/>
      <c r="D45" s="14">
        <v>500</v>
      </c>
      <c r="E45" s="14">
        <f t="shared" si="1"/>
        <v>49626</v>
      </c>
    </row>
    <row r="46" spans="1:6">
      <c r="A46" s="74" t="s">
        <v>102</v>
      </c>
      <c r="B46" s="74"/>
      <c r="C46" s="74"/>
      <c r="D46" s="14">
        <v>560</v>
      </c>
      <c r="E46" s="14">
        <f t="shared" si="1"/>
        <v>49066</v>
      </c>
    </row>
    <row r="47" spans="1:6">
      <c r="A47" s="74" t="s">
        <v>103</v>
      </c>
      <c r="B47" s="74"/>
      <c r="C47" s="74"/>
      <c r="D47" s="14">
        <v>2000</v>
      </c>
      <c r="E47" s="14">
        <f t="shared" si="1"/>
        <v>47066</v>
      </c>
    </row>
    <row r="48" spans="1:6">
      <c r="A48" s="74" t="s">
        <v>104</v>
      </c>
      <c r="B48" s="74"/>
      <c r="C48" s="74"/>
      <c r="D48" s="14">
        <v>200</v>
      </c>
      <c r="E48" s="14">
        <f t="shared" si="1"/>
        <v>46866</v>
      </c>
    </row>
    <row r="49" spans="1:6">
      <c r="A49" s="74" t="s">
        <v>105</v>
      </c>
      <c r="B49" s="74"/>
      <c r="C49" s="74"/>
      <c r="D49" s="14">
        <v>2400</v>
      </c>
      <c r="E49" s="14">
        <f t="shared" si="1"/>
        <v>44466</v>
      </c>
    </row>
    <row r="50" spans="1:6">
      <c r="A50" s="74" t="s">
        <v>106</v>
      </c>
      <c r="B50" s="74"/>
      <c r="C50" s="74"/>
      <c r="D50" s="14">
        <v>400</v>
      </c>
      <c r="E50" s="14">
        <f t="shared" si="1"/>
        <v>44066</v>
      </c>
    </row>
    <row r="51" spans="1:6">
      <c r="A51" s="74" t="s">
        <v>107</v>
      </c>
      <c r="B51" s="74"/>
      <c r="C51" s="74"/>
      <c r="D51" s="14">
        <v>1000</v>
      </c>
      <c r="E51" s="14">
        <f t="shared" si="1"/>
        <v>43066</v>
      </c>
    </row>
    <row r="52" spans="1:6">
      <c r="A52" s="74" t="s">
        <v>108</v>
      </c>
      <c r="B52" s="74"/>
      <c r="C52" s="74"/>
      <c r="E52" s="14">
        <f t="shared" si="1"/>
        <v>49366</v>
      </c>
      <c r="F52" s="14">
        <v>6300</v>
      </c>
    </row>
    <row r="53" spans="1:6">
      <c r="A53" s="74" t="s">
        <v>109</v>
      </c>
      <c r="B53" s="74"/>
      <c r="C53" s="74"/>
      <c r="D53" s="14">
        <v>650</v>
      </c>
      <c r="E53" s="14">
        <f t="shared" si="1"/>
        <v>48716</v>
      </c>
    </row>
    <row r="54" spans="1:6">
      <c r="A54" s="74" t="s">
        <v>100</v>
      </c>
      <c r="B54" s="74"/>
      <c r="C54" s="74"/>
      <c r="D54" s="14">
        <v>570</v>
      </c>
      <c r="E54" s="14">
        <f t="shared" si="1"/>
        <v>48146</v>
      </c>
    </row>
    <row r="55" spans="1:6">
      <c r="A55" s="74" t="s">
        <v>110</v>
      </c>
      <c r="B55" s="74"/>
      <c r="C55" s="74"/>
      <c r="D55" s="14">
        <v>1000</v>
      </c>
      <c r="E55" s="14">
        <f t="shared" si="1"/>
        <v>47146</v>
      </c>
    </row>
    <row r="56" spans="1:6">
      <c r="A56" s="74" t="s">
        <v>111</v>
      </c>
      <c r="B56" s="74"/>
      <c r="C56" s="74"/>
      <c r="D56" s="14">
        <v>500</v>
      </c>
      <c r="E56" s="14">
        <f t="shared" si="1"/>
        <v>46646</v>
      </c>
    </row>
    <row r="57" spans="1:6">
      <c r="A57" s="74" t="s">
        <v>112</v>
      </c>
      <c r="B57" s="74"/>
      <c r="C57" s="74"/>
      <c r="D57" s="14">
        <v>500</v>
      </c>
      <c r="E57" s="14">
        <f t="shared" si="1"/>
        <v>46146</v>
      </c>
    </row>
    <row r="58" spans="1:6">
      <c r="A58" s="74" t="s">
        <v>113</v>
      </c>
      <c r="B58" s="74"/>
      <c r="C58" s="74"/>
      <c r="D58" s="14">
        <v>446</v>
      </c>
      <c r="E58" s="14">
        <f t="shared" si="1"/>
        <v>45700</v>
      </c>
    </row>
    <row r="59" spans="1:6">
      <c r="A59" s="74" t="s">
        <v>114</v>
      </c>
      <c r="B59" s="74"/>
      <c r="C59" s="74"/>
      <c r="D59" s="14">
        <v>850</v>
      </c>
      <c r="E59" s="14">
        <f t="shared" si="1"/>
        <v>44850</v>
      </c>
    </row>
    <row r="60" spans="1:6">
      <c r="A60" s="74" t="s">
        <v>115</v>
      </c>
      <c r="B60" s="74"/>
      <c r="C60" s="74"/>
      <c r="D60" s="14">
        <v>1800</v>
      </c>
      <c r="E60" s="14">
        <f t="shared" si="1"/>
        <v>43050</v>
      </c>
    </row>
    <row r="61" spans="1:6">
      <c r="A61" s="74" t="s">
        <v>116</v>
      </c>
      <c r="B61" s="74"/>
      <c r="C61" s="74"/>
      <c r="D61" s="14">
        <v>350</v>
      </c>
      <c r="E61" s="14">
        <f t="shared" ref="E61:E95" si="2">E60-D61+F61</f>
        <v>42700</v>
      </c>
    </row>
    <row r="62" spans="1:6">
      <c r="A62" s="74" t="s">
        <v>55</v>
      </c>
      <c r="B62" s="74"/>
      <c r="C62" s="74"/>
      <c r="D62" s="14">
        <v>600</v>
      </c>
      <c r="E62" s="14">
        <f t="shared" si="2"/>
        <v>42100</v>
      </c>
    </row>
    <row r="63" spans="1:6">
      <c r="A63" s="74" t="s">
        <v>117</v>
      </c>
      <c r="B63" s="74"/>
      <c r="C63" s="74"/>
      <c r="D63" s="14">
        <v>680</v>
      </c>
      <c r="E63" s="14">
        <f t="shared" si="2"/>
        <v>41420</v>
      </c>
    </row>
    <row r="64" spans="1:6">
      <c r="A64" s="74" t="s">
        <v>118</v>
      </c>
      <c r="B64" s="74"/>
      <c r="C64" s="74"/>
      <c r="D64" s="14">
        <v>1100</v>
      </c>
      <c r="E64" s="14">
        <f t="shared" si="2"/>
        <v>40320</v>
      </c>
    </row>
    <row r="65" spans="1:9">
      <c r="A65" s="74" t="s">
        <v>119</v>
      </c>
      <c r="B65" s="74"/>
      <c r="C65" s="74"/>
      <c r="D65" s="14">
        <v>900</v>
      </c>
      <c r="E65" s="14">
        <f t="shared" si="2"/>
        <v>39420</v>
      </c>
    </row>
    <row r="66" spans="1:9">
      <c r="A66" s="74" t="s">
        <v>120</v>
      </c>
      <c r="B66" s="74"/>
      <c r="C66" s="74"/>
      <c r="D66" s="14">
        <v>550</v>
      </c>
      <c r="E66" s="14">
        <f t="shared" si="2"/>
        <v>38870</v>
      </c>
      <c r="H66" s="76" t="s">
        <v>101</v>
      </c>
      <c r="I66" s="79">
        <v>3000</v>
      </c>
    </row>
    <row r="67" spans="1:9">
      <c r="A67" s="74" t="s">
        <v>121</v>
      </c>
      <c r="B67" s="74"/>
      <c r="C67" s="74"/>
      <c r="D67" s="14">
        <v>200</v>
      </c>
      <c r="E67" s="14">
        <f t="shared" si="2"/>
        <v>38670</v>
      </c>
      <c r="H67" s="77"/>
      <c r="I67" s="80"/>
    </row>
    <row r="68" spans="1:9">
      <c r="A68" s="74" t="s">
        <v>122</v>
      </c>
      <c r="B68" s="74"/>
      <c r="C68" s="74"/>
      <c r="D68" s="14">
        <v>650</v>
      </c>
      <c r="E68" s="14">
        <f t="shared" si="2"/>
        <v>38020</v>
      </c>
      <c r="H68" s="78"/>
      <c r="I68" s="81"/>
    </row>
    <row r="69" spans="1:9">
      <c r="A69" s="74" t="s">
        <v>123</v>
      </c>
      <c r="B69" s="74"/>
      <c r="C69" s="74"/>
      <c r="D69" s="14">
        <v>500</v>
      </c>
      <c r="E69" s="14">
        <f t="shared" si="2"/>
        <v>37520</v>
      </c>
    </row>
    <row r="70" spans="1:9">
      <c r="A70" s="74" t="s">
        <v>124</v>
      </c>
      <c r="B70" s="74"/>
      <c r="C70" s="74"/>
      <c r="D70" s="14">
        <v>1000</v>
      </c>
      <c r="E70" s="14">
        <f t="shared" si="2"/>
        <v>36520</v>
      </c>
    </row>
    <row r="71" spans="1:9">
      <c r="A71" s="74" t="s">
        <v>125</v>
      </c>
      <c r="B71" s="74"/>
      <c r="C71" s="74"/>
      <c r="D71" s="14">
        <v>500</v>
      </c>
      <c r="E71" s="14">
        <f t="shared" si="2"/>
        <v>36020</v>
      </c>
    </row>
    <row r="72" spans="1:9">
      <c r="A72" s="84" t="s">
        <v>126</v>
      </c>
      <c r="B72" s="74"/>
      <c r="C72" s="74"/>
      <c r="D72" s="14">
        <v>500</v>
      </c>
      <c r="E72" s="14">
        <f t="shared" si="2"/>
        <v>35520</v>
      </c>
    </row>
    <row r="73" spans="1:9">
      <c r="A73" s="74" t="s">
        <v>127</v>
      </c>
      <c r="B73" s="74"/>
      <c r="C73" s="74"/>
      <c r="D73" s="14">
        <v>200</v>
      </c>
      <c r="E73" s="14">
        <f t="shared" si="2"/>
        <v>35320</v>
      </c>
    </row>
    <row r="74" spans="1:9">
      <c r="A74" s="74" t="s">
        <v>128</v>
      </c>
      <c r="B74" s="74"/>
      <c r="C74" s="74"/>
      <c r="D74" s="14">
        <v>1000</v>
      </c>
      <c r="E74" s="14">
        <f t="shared" si="2"/>
        <v>34320</v>
      </c>
    </row>
    <row r="75" spans="1:9">
      <c r="A75" s="74"/>
      <c r="B75" s="74"/>
      <c r="C75" s="74"/>
      <c r="E75" s="14">
        <f t="shared" si="2"/>
        <v>34320</v>
      </c>
    </row>
    <row r="76" spans="1:9">
      <c r="A76" s="74"/>
      <c r="B76" s="74"/>
      <c r="C76" s="74"/>
      <c r="E76" s="14">
        <f t="shared" si="2"/>
        <v>34320</v>
      </c>
    </row>
    <row r="77" spans="1:9">
      <c r="A77" s="74"/>
      <c r="B77" s="74"/>
      <c r="C77" s="74"/>
      <c r="E77" s="14">
        <f t="shared" si="2"/>
        <v>34320</v>
      </c>
    </row>
    <row r="78" spans="1:9">
      <c r="A78" s="74"/>
      <c r="B78" s="74"/>
      <c r="C78" s="74"/>
      <c r="E78" s="14">
        <f t="shared" si="2"/>
        <v>34320</v>
      </c>
    </row>
    <row r="79" spans="1:9">
      <c r="A79" s="74"/>
      <c r="B79" s="74"/>
      <c r="C79" s="74"/>
      <c r="E79" s="14">
        <f t="shared" si="2"/>
        <v>34320</v>
      </c>
    </row>
    <row r="80" spans="1:9">
      <c r="A80" s="74"/>
      <c r="B80" s="74"/>
      <c r="C80" s="74"/>
      <c r="E80" s="14">
        <f t="shared" si="2"/>
        <v>34320</v>
      </c>
    </row>
    <row r="81" spans="1:5">
      <c r="A81" s="74"/>
      <c r="B81" s="74"/>
      <c r="C81" s="74"/>
      <c r="E81" s="14">
        <f t="shared" si="2"/>
        <v>34320</v>
      </c>
    </row>
    <row r="82" spans="1:5">
      <c r="A82" s="74"/>
      <c r="B82" s="74"/>
      <c r="C82" s="74"/>
      <c r="E82" s="14">
        <f t="shared" si="2"/>
        <v>34320</v>
      </c>
    </row>
    <row r="83" spans="1:5">
      <c r="A83" s="74"/>
      <c r="B83" s="74"/>
      <c r="C83" s="74"/>
      <c r="E83" s="14">
        <f t="shared" si="2"/>
        <v>34320</v>
      </c>
    </row>
    <row r="84" spans="1:5">
      <c r="A84" s="74"/>
      <c r="B84" s="74"/>
      <c r="C84" s="74"/>
      <c r="E84" s="14">
        <f t="shared" si="2"/>
        <v>34320</v>
      </c>
    </row>
    <row r="85" spans="1:5">
      <c r="A85" s="74"/>
      <c r="B85" s="74"/>
      <c r="C85" s="74"/>
      <c r="E85" s="14">
        <f t="shared" si="2"/>
        <v>34320</v>
      </c>
    </row>
    <row r="86" spans="1:5">
      <c r="A86" s="74"/>
      <c r="B86" s="74"/>
      <c r="C86" s="74"/>
      <c r="E86" s="14">
        <f t="shared" si="2"/>
        <v>34320</v>
      </c>
    </row>
    <row r="87" spans="1:5">
      <c r="A87" s="74"/>
      <c r="B87" s="74"/>
      <c r="C87" s="74"/>
      <c r="E87" s="14">
        <f t="shared" si="2"/>
        <v>34320</v>
      </c>
    </row>
    <row r="88" spans="1:5">
      <c r="A88" s="74"/>
      <c r="B88" s="74"/>
      <c r="C88" s="74"/>
      <c r="E88" s="14">
        <f t="shared" si="2"/>
        <v>34320</v>
      </c>
    </row>
    <row r="89" spans="1:5">
      <c r="A89" s="74"/>
      <c r="B89" s="74"/>
      <c r="C89" s="74"/>
      <c r="E89" s="14">
        <f t="shared" si="2"/>
        <v>34320</v>
      </c>
    </row>
    <row r="90" spans="1:5">
      <c r="A90" s="74"/>
      <c r="B90" s="74"/>
      <c r="C90" s="74"/>
      <c r="E90" s="14">
        <f t="shared" si="2"/>
        <v>34320</v>
      </c>
    </row>
    <row r="91" spans="1:5">
      <c r="A91" s="74"/>
      <c r="B91" s="74"/>
      <c r="C91" s="74"/>
      <c r="E91" s="14">
        <f t="shared" si="2"/>
        <v>34320</v>
      </c>
    </row>
    <row r="92" spans="1:5">
      <c r="A92" s="74"/>
      <c r="B92" s="74"/>
      <c r="C92" s="74"/>
      <c r="E92" s="14">
        <f t="shared" si="2"/>
        <v>34320</v>
      </c>
    </row>
    <row r="93" spans="1:5">
      <c r="A93" s="74"/>
      <c r="B93" s="74"/>
      <c r="C93" s="74"/>
      <c r="E93" s="14">
        <f t="shared" si="2"/>
        <v>34320</v>
      </c>
    </row>
    <row r="94" spans="1:5">
      <c r="A94" s="74"/>
      <c r="B94" s="74"/>
      <c r="C94" s="74"/>
      <c r="E94" s="14">
        <f t="shared" si="2"/>
        <v>34320</v>
      </c>
    </row>
    <row r="95" spans="1:5">
      <c r="A95" s="74"/>
      <c r="B95" s="74"/>
      <c r="C95" s="74"/>
      <c r="E95" s="14">
        <f t="shared" si="2"/>
        <v>34320</v>
      </c>
    </row>
  </sheetData>
  <mergeCells count="97">
    <mergeCell ref="A91:C91"/>
    <mergeCell ref="A92:C92"/>
    <mergeCell ref="A93:C93"/>
    <mergeCell ref="A94:C94"/>
    <mergeCell ref="A95:C95"/>
    <mergeCell ref="A86:C86"/>
    <mergeCell ref="A87:C87"/>
    <mergeCell ref="A88:C88"/>
    <mergeCell ref="A89:C89"/>
    <mergeCell ref="A90:C90"/>
    <mergeCell ref="A81:C81"/>
    <mergeCell ref="A82:C82"/>
    <mergeCell ref="A83:C83"/>
    <mergeCell ref="A84:C84"/>
    <mergeCell ref="A85:C85"/>
    <mergeCell ref="A76:C76"/>
    <mergeCell ref="A77:C77"/>
    <mergeCell ref="A78:C78"/>
    <mergeCell ref="A79:C79"/>
    <mergeCell ref="A80:C80"/>
    <mergeCell ref="A71:C71"/>
    <mergeCell ref="A72:C72"/>
    <mergeCell ref="A73:C73"/>
    <mergeCell ref="A74:C74"/>
    <mergeCell ref="A75:C75"/>
    <mergeCell ref="A66:C66"/>
    <mergeCell ref="A67:C67"/>
    <mergeCell ref="A68:C68"/>
    <mergeCell ref="A69:C69"/>
    <mergeCell ref="A70:C70"/>
    <mergeCell ref="A61:C61"/>
    <mergeCell ref="A62:C62"/>
    <mergeCell ref="A63:C63"/>
    <mergeCell ref="A64:C64"/>
    <mergeCell ref="A65:C65"/>
    <mergeCell ref="H66:H68"/>
    <mergeCell ref="I66:I68"/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0:C30"/>
    <mergeCell ref="A31:C31"/>
    <mergeCell ref="A32:C32"/>
    <mergeCell ref="A33:C33"/>
    <mergeCell ref="A34:C34"/>
    <mergeCell ref="A25:C25"/>
    <mergeCell ref="A26:C26"/>
    <mergeCell ref="A27:C27"/>
    <mergeCell ref="A28:C28"/>
    <mergeCell ref="A29:C29"/>
    <mergeCell ref="A36:C36"/>
    <mergeCell ref="A42:C42"/>
    <mergeCell ref="A43:C43"/>
    <mergeCell ref="A44:C44"/>
    <mergeCell ref="A45:C45"/>
    <mergeCell ref="A41:C41"/>
    <mergeCell ref="A51:C51"/>
    <mergeCell ref="A37:C37"/>
    <mergeCell ref="A38:C38"/>
    <mergeCell ref="A39:C39"/>
    <mergeCell ref="A40:C40"/>
    <mergeCell ref="A47:C47"/>
    <mergeCell ref="A48:C48"/>
    <mergeCell ref="A49:C49"/>
    <mergeCell ref="A50:C50"/>
    <mergeCell ref="A46:C46"/>
    <mergeCell ref="A58:C58"/>
    <mergeCell ref="A59:C59"/>
    <mergeCell ref="A60:C60"/>
    <mergeCell ref="A52:C52"/>
    <mergeCell ref="A53:C53"/>
    <mergeCell ref="A54:C54"/>
    <mergeCell ref="A55:C55"/>
    <mergeCell ref="A56:C56"/>
    <mergeCell ref="A57:C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C1C3-81B7-4635-910A-B9779533C065}">
  <dimension ref="A2:L24"/>
  <sheetViews>
    <sheetView tabSelected="1" topLeftCell="A7" zoomScale="110" zoomScaleNormal="110" workbookViewId="0">
      <selection activeCell="J14" sqref="J14"/>
    </sheetView>
  </sheetViews>
  <sheetFormatPr baseColWidth="10" defaultRowHeight="15"/>
  <cols>
    <col min="1" max="1" width="20.5703125" bestFit="1" customWidth="1"/>
    <col min="2" max="2" width="18.5703125" bestFit="1" customWidth="1"/>
    <col min="3" max="3" width="14.140625" bestFit="1" customWidth="1"/>
    <col min="4" max="4" width="12.5703125" customWidth="1"/>
    <col min="5" max="5" width="17.42578125" bestFit="1" customWidth="1"/>
    <col min="6" max="6" width="18.5703125" bestFit="1" customWidth="1"/>
    <col min="7" max="7" width="14.140625" bestFit="1" customWidth="1"/>
    <col min="8" max="11" width="11.28515625" bestFit="1" customWidth="1"/>
    <col min="12" max="12" width="12.85546875" bestFit="1" customWidth="1"/>
    <col min="13" max="13" width="11.28515625" bestFit="1" customWidth="1"/>
  </cols>
  <sheetData>
    <row r="2" spans="1:12">
      <c r="A2" s="91" t="s">
        <v>129</v>
      </c>
      <c r="B2" s="92" t="s">
        <v>130</v>
      </c>
      <c r="C2" s="93" t="s">
        <v>131</v>
      </c>
      <c r="E2" s="91" t="s">
        <v>138</v>
      </c>
      <c r="F2" s="92" t="s">
        <v>147</v>
      </c>
      <c r="G2" s="92" t="s">
        <v>133</v>
      </c>
      <c r="H2" s="92" t="s">
        <v>134</v>
      </c>
      <c r="I2" s="92" t="s">
        <v>135</v>
      </c>
      <c r="J2" s="92" t="s">
        <v>136</v>
      </c>
      <c r="K2" s="92" t="s">
        <v>137</v>
      </c>
      <c r="L2" s="93" t="s">
        <v>14</v>
      </c>
    </row>
    <row r="3" spans="1:12">
      <c r="A3" s="102" t="s">
        <v>132</v>
      </c>
      <c r="B3" s="94">
        <v>10000</v>
      </c>
      <c r="C3" s="95">
        <v>120000</v>
      </c>
      <c r="E3" s="102" t="s">
        <v>139</v>
      </c>
      <c r="F3" s="97">
        <v>24000</v>
      </c>
      <c r="G3" s="97">
        <v>54000</v>
      </c>
      <c r="H3" s="97">
        <v>88090</v>
      </c>
      <c r="I3" s="97">
        <v>56097</v>
      </c>
      <c r="J3" s="97">
        <v>54000</v>
      </c>
      <c r="K3" s="97">
        <v>50320</v>
      </c>
      <c r="L3" s="100">
        <f>SUM(F3:K3)</f>
        <v>326507</v>
      </c>
    </row>
    <row r="4" spans="1:12">
      <c r="A4" s="102" t="s">
        <v>133</v>
      </c>
      <c r="B4" s="94">
        <v>8000</v>
      </c>
      <c r="C4" s="95">
        <v>90000</v>
      </c>
      <c r="E4" s="102" t="s">
        <v>140</v>
      </c>
      <c r="F4" s="97">
        <v>120000</v>
      </c>
      <c r="G4" s="97">
        <v>21300</v>
      </c>
      <c r="H4" s="97">
        <v>88479</v>
      </c>
      <c r="I4" s="97">
        <v>30000</v>
      </c>
      <c r="J4" s="97">
        <v>30000</v>
      </c>
      <c r="K4" s="97">
        <v>28039</v>
      </c>
      <c r="L4" s="100">
        <f>SUM(F4:K4)</f>
        <v>317818</v>
      </c>
    </row>
    <row r="5" spans="1:12">
      <c r="A5" s="102" t="s">
        <v>134</v>
      </c>
      <c r="B5" s="94">
        <v>15000</v>
      </c>
      <c r="C5" s="95">
        <v>100000</v>
      </c>
      <c r="E5" s="102" t="s">
        <v>21</v>
      </c>
      <c r="F5" s="97">
        <v>86900</v>
      </c>
      <c r="G5" s="97">
        <v>123000</v>
      </c>
      <c r="H5" s="97">
        <v>23498</v>
      </c>
      <c r="I5" s="97">
        <v>12300</v>
      </c>
      <c r="J5" s="97">
        <v>123000</v>
      </c>
      <c r="K5" s="97">
        <v>123000</v>
      </c>
      <c r="L5" s="100">
        <f>SUM(F5:K5)</f>
        <v>491698</v>
      </c>
    </row>
    <row r="6" spans="1:12">
      <c r="A6" s="102" t="s">
        <v>135</v>
      </c>
      <c r="B6" s="94">
        <v>8000</v>
      </c>
      <c r="C6" s="95">
        <v>95000</v>
      </c>
      <c r="E6" s="102" t="s">
        <v>148</v>
      </c>
      <c r="F6" s="97">
        <v>12000</v>
      </c>
      <c r="G6" s="97">
        <v>322400</v>
      </c>
      <c r="H6" s="97">
        <v>322400</v>
      </c>
      <c r="I6" s="97">
        <v>322400</v>
      </c>
      <c r="J6" s="97">
        <v>322400</v>
      </c>
      <c r="K6" s="97">
        <v>322400</v>
      </c>
      <c r="L6" s="100">
        <f>SUM(F6:K6)</f>
        <v>1624000</v>
      </c>
    </row>
    <row r="7" spans="1:12">
      <c r="A7" s="102" t="s">
        <v>136</v>
      </c>
      <c r="B7" s="94">
        <v>11000</v>
      </c>
      <c r="C7" s="95">
        <v>89000</v>
      </c>
      <c r="E7" s="102" t="s">
        <v>141</v>
      </c>
      <c r="F7" s="97">
        <v>550000</v>
      </c>
      <c r="G7" s="97">
        <v>233000</v>
      </c>
      <c r="H7" s="97">
        <v>230000</v>
      </c>
      <c r="I7" s="97">
        <v>230000</v>
      </c>
      <c r="J7" s="97">
        <v>230000</v>
      </c>
      <c r="K7" s="97">
        <v>230000</v>
      </c>
      <c r="L7" s="100">
        <f>SUM(F7:K7)</f>
        <v>1703000</v>
      </c>
    </row>
    <row r="8" spans="1:12">
      <c r="A8" s="102" t="s">
        <v>137</v>
      </c>
      <c r="B8" s="94">
        <v>11000</v>
      </c>
      <c r="C8" s="95">
        <v>110000</v>
      </c>
      <c r="E8" s="102" t="s">
        <v>149</v>
      </c>
      <c r="F8" s="97">
        <v>120000</v>
      </c>
      <c r="G8" s="97">
        <v>43000</v>
      </c>
      <c r="H8" s="97">
        <v>43000</v>
      </c>
      <c r="I8" s="97">
        <v>43000</v>
      </c>
      <c r="J8" s="97">
        <v>43000</v>
      </c>
      <c r="K8" s="97">
        <v>43000</v>
      </c>
      <c r="L8" s="100">
        <f>SUM(F8:K8)</f>
        <v>335000</v>
      </c>
    </row>
    <row r="9" spans="1:12">
      <c r="A9" s="41"/>
      <c r="B9" s="65"/>
      <c r="C9" s="96">
        <f>SUM(C3:C8)</f>
        <v>604000</v>
      </c>
      <c r="E9" s="98" t="s">
        <v>14</v>
      </c>
      <c r="F9" s="99">
        <f>SUM(F3:F8)</f>
        <v>912900</v>
      </c>
      <c r="G9" s="99">
        <f>SUM(G3:G8)</f>
        <v>796700</v>
      </c>
      <c r="H9" s="99">
        <f t="shared" ref="H9:K9" si="0">SUM(H3:H8)</f>
        <v>795467</v>
      </c>
      <c r="I9" s="99">
        <f t="shared" si="0"/>
        <v>693797</v>
      </c>
      <c r="J9" s="99">
        <f t="shared" si="0"/>
        <v>802400</v>
      </c>
      <c r="K9" s="99">
        <f t="shared" si="0"/>
        <v>796759</v>
      </c>
      <c r="L9" s="101">
        <f>SUM(F9:K9)</f>
        <v>4798023</v>
      </c>
    </row>
    <row r="11" spans="1:12">
      <c r="A11" s="34"/>
      <c r="B11" s="89" t="s">
        <v>174</v>
      </c>
      <c r="C11" s="38">
        <f>(F9 + G9)</f>
        <v>1709600</v>
      </c>
    </row>
    <row r="12" spans="1:12">
      <c r="A12" s="85" t="s">
        <v>147</v>
      </c>
      <c r="B12" s="63" t="s">
        <v>175</v>
      </c>
      <c r="C12" s="64">
        <f>MIN(F3:F8)</f>
        <v>12000</v>
      </c>
    </row>
    <row r="13" spans="1:12">
      <c r="A13" s="86"/>
      <c r="B13" s="65" t="s">
        <v>176</v>
      </c>
      <c r="C13" s="66">
        <f>MAX(F3:F8)</f>
        <v>550000</v>
      </c>
    </row>
    <row r="14" spans="1:12">
      <c r="A14" s="85" t="s">
        <v>133</v>
      </c>
      <c r="B14" s="63" t="s">
        <v>175</v>
      </c>
      <c r="C14" s="64">
        <f>MIN(G3:G8)</f>
        <v>21300</v>
      </c>
    </row>
    <row r="15" spans="1:12">
      <c r="A15" s="86"/>
      <c r="B15" s="65" t="s">
        <v>176</v>
      </c>
      <c r="C15" s="66">
        <f>MAX(G3:G8)</f>
        <v>322400</v>
      </c>
    </row>
    <row r="16" spans="1:12">
      <c r="A16" s="87" t="s">
        <v>177</v>
      </c>
      <c r="B16" s="63" t="s">
        <v>175</v>
      </c>
      <c r="C16" s="64">
        <f>MIN(F3:G8)</f>
        <v>12000</v>
      </c>
    </row>
    <row r="17" spans="1:4">
      <c r="A17" s="88"/>
      <c r="B17" s="65" t="s">
        <v>176</v>
      </c>
      <c r="C17" s="66">
        <f>MAX(F3:G8)</f>
        <v>550000</v>
      </c>
    </row>
    <row r="18" spans="1:4" hidden="1">
      <c r="A18" s="41"/>
      <c r="B18" s="65" t="s">
        <v>178</v>
      </c>
      <c r="C18" s="90">
        <f>COUNT(F3:G9)</f>
        <v>14</v>
      </c>
    </row>
    <row r="19" spans="1:4" ht="15.75" hidden="1" thickBot="1">
      <c r="B19" s="30" t="s">
        <v>142</v>
      </c>
      <c r="C19" s="25"/>
      <c r="D19" s="27"/>
    </row>
    <row r="20" spans="1:4" ht="15.75" hidden="1" thickBot="1">
      <c r="B20" s="28" t="s">
        <v>143</v>
      </c>
    </row>
    <row r="21" spans="1:4" ht="15.75" hidden="1" thickBot="1">
      <c r="B21" s="28" t="s">
        <v>146</v>
      </c>
    </row>
    <row r="22" spans="1:4" ht="15.75" hidden="1" thickBot="1">
      <c r="B22" s="29" t="s">
        <v>144</v>
      </c>
    </row>
    <row r="23" spans="1:4" hidden="1">
      <c r="B23" t="s">
        <v>145</v>
      </c>
    </row>
    <row r="24" spans="1:4" hidden="1"/>
  </sheetData>
  <mergeCells count="3">
    <mergeCell ref="A12:A13"/>
    <mergeCell ref="A14:A15"/>
    <mergeCell ref="A16:A17"/>
  </mergeCells>
  <phoneticPr fontId="6" type="noConversion"/>
  <hyperlinks>
    <hyperlink ref="B20" r:id="rId1" xr:uid="{957BD3F7-9A4B-48CF-BB96-3C4933B2E98E}"/>
    <hyperlink ref="B21" r:id="rId2" xr:uid="{F3169A01-5F6A-4B8F-B4A7-DF13B73BFF49}"/>
    <hyperlink ref="B22" r:id="rId3" xr:uid="{8D63FAF6-2EB7-464C-AFBD-BB8DE84749D2}"/>
  </hyperlinks>
  <pageMargins left="0.7" right="0.7" top="0.75" bottom="0.75" header="0.3" footer="0.3"/>
  <pageSetup orientation="portrait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B6CB-5924-4970-9F5F-8E51BAA26D51}">
  <dimension ref="A1:M74"/>
  <sheetViews>
    <sheetView zoomScaleNormal="100" workbookViewId="0">
      <selection activeCell="G12" sqref="G12"/>
    </sheetView>
  </sheetViews>
  <sheetFormatPr baseColWidth="10" defaultRowHeight="15"/>
  <cols>
    <col min="1" max="1" width="13.28515625" bestFit="1" customWidth="1"/>
    <col min="2" max="2" width="9.5703125" bestFit="1" customWidth="1"/>
    <col min="3" max="3" width="12.28515625" style="33" bestFit="1" customWidth="1"/>
    <col min="4" max="4" width="13.85546875" style="26" bestFit="1" customWidth="1"/>
    <col min="5" max="5" width="11.42578125" style="33"/>
    <col min="6" max="6" width="16.5703125" bestFit="1" customWidth="1"/>
    <col min="8" max="8" width="13.28515625" bestFit="1" customWidth="1"/>
    <col min="9" max="9" width="9.5703125" bestFit="1" customWidth="1"/>
    <col min="11" max="11" width="13.85546875" bestFit="1" customWidth="1"/>
    <col min="13" max="13" width="16.5703125" bestFit="1" customWidth="1"/>
  </cols>
  <sheetData>
    <row r="1" spans="1:13" ht="15" customHeight="1">
      <c r="A1" s="54" t="s">
        <v>158</v>
      </c>
      <c r="B1" s="55" t="s">
        <v>157</v>
      </c>
      <c r="C1" s="56" t="s">
        <v>159</v>
      </c>
      <c r="D1" s="57" t="s">
        <v>160</v>
      </c>
      <c r="E1" s="56" t="s">
        <v>14</v>
      </c>
      <c r="F1" s="52" t="s">
        <v>162</v>
      </c>
      <c r="H1" s="54" t="s">
        <v>158</v>
      </c>
      <c r="I1" s="55" t="s">
        <v>157</v>
      </c>
      <c r="J1" s="56" t="s">
        <v>159</v>
      </c>
      <c r="K1" s="57" t="s">
        <v>160</v>
      </c>
      <c r="L1" s="56" t="s">
        <v>14</v>
      </c>
      <c r="M1" s="52" t="s">
        <v>162</v>
      </c>
    </row>
    <row r="2" spans="1:13">
      <c r="A2" s="34" t="s">
        <v>150</v>
      </c>
      <c r="B2" s="35">
        <v>45505</v>
      </c>
      <c r="C2" s="36">
        <v>680</v>
      </c>
      <c r="D2" s="37">
        <v>190</v>
      </c>
      <c r="E2" s="46">
        <f>C2-D2</f>
        <v>490</v>
      </c>
      <c r="F2" s="53">
        <f>E2/$C$9</f>
        <v>9.0993500464252558E-2</v>
      </c>
      <c r="H2" s="34" t="s">
        <v>150</v>
      </c>
      <c r="I2" s="35">
        <v>45519</v>
      </c>
      <c r="J2" s="36">
        <v>990</v>
      </c>
      <c r="K2" s="37"/>
      <c r="L2" s="38">
        <f t="shared" ref="L2:L9" si="0">J2-K2</f>
        <v>990</v>
      </c>
      <c r="M2" s="53">
        <f t="shared" ref="M2:M8" si="1">L2/$J$9</f>
        <v>1</v>
      </c>
    </row>
    <row r="3" spans="1:13">
      <c r="A3" s="39" t="s">
        <v>151</v>
      </c>
      <c r="B3" s="31">
        <v>45506</v>
      </c>
      <c r="C3" s="33">
        <v>715</v>
      </c>
      <c r="D3" s="32">
        <v>100</v>
      </c>
      <c r="E3" s="46">
        <f t="shared" ref="E3:E8" si="2">C3-D3</f>
        <v>615</v>
      </c>
      <c r="F3" s="53">
        <f t="shared" ref="F3:F8" si="3">E3/$C$9</f>
        <v>0.11420612813370473</v>
      </c>
      <c r="H3" s="39" t="s">
        <v>151</v>
      </c>
      <c r="I3" s="31">
        <v>45520</v>
      </c>
      <c r="J3" s="33"/>
      <c r="K3" s="32"/>
      <c r="L3" s="40">
        <f t="shared" si="0"/>
        <v>0</v>
      </c>
      <c r="M3" s="53">
        <f t="shared" si="1"/>
        <v>0</v>
      </c>
    </row>
    <row r="4" spans="1:13">
      <c r="A4" s="39" t="s">
        <v>152</v>
      </c>
      <c r="B4" s="31">
        <v>45507</v>
      </c>
      <c r="C4" s="33">
        <v>876</v>
      </c>
      <c r="D4" s="32">
        <v>123</v>
      </c>
      <c r="E4" s="46">
        <f t="shared" si="2"/>
        <v>753</v>
      </c>
      <c r="F4" s="53">
        <f t="shared" si="3"/>
        <v>0.13983286908077994</v>
      </c>
      <c r="H4" s="39" t="s">
        <v>152</v>
      </c>
      <c r="I4" s="31">
        <v>45521</v>
      </c>
      <c r="J4" s="33"/>
      <c r="K4" s="32"/>
      <c r="L4" s="40">
        <f t="shared" si="0"/>
        <v>0</v>
      </c>
      <c r="M4" s="53">
        <f t="shared" si="1"/>
        <v>0</v>
      </c>
    </row>
    <row r="5" spans="1:13">
      <c r="A5" s="39" t="s">
        <v>153</v>
      </c>
      <c r="B5" s="31">
        <v>45508</v>
      </c>
      <c r="C5" s="33">
        <v>567</v>
      </c>
      <c r="D5" s="32">
        <v>123</v>
      </c>
      <c r="E5" s="46">
        <f t="shared" si="2"/>
        <v>444</v>
      </c>
      <c r="F5" s="53">
        <f t="shared" si="3"/>
        <v>8.2451253481894152E-2</v>
      </c>
      <c r="H5" s="39" t="s">
        <v>153</v>
      </c>
      <c r="I5" s="31">
        <v>45522</v>
      </c>
      <c r="J5" s="33"/>
      <c r="K5" s="32"/>
      <c r="L5" s="40">
        <f t="shared" si="0"/>
        <v>0</v>
      </c>
      <c r="M5" s="53">
        <f t="shared" si="1"/>
        <v>0</v>
      </c>
    </row>
    <row r="6" spans="1:13">
      <c r="A6" s="39" t="s">
        <v>154</v>
      </c>
      <c r="B6" s="31">
        <v>45509</v>
      </c>
      <c r="C6" s="33">
        <v>678</v>
      </c>
      <c r="D6" s="32">
        <v>32</v>
      </c>
      <c r="E6" s="46">
        <f t="shared" si="2"/>
        <v>646</v>
      </c>
      <c r="F6" s="53">
        <f t="shared" si="3"/>
        <v>0.11996285979572888</v>
      </c>
      <c r="H6" s="39" t="s">
        <v>154</v>
      </c>
      <c r="I6" s="31">
        <v>45523</v>
      </c>
      <c r="J6" s="33"/>
      <c r="K6" s="32"/>
      <c r="L6" s="40">
        <f t="shared" si="0"/>
        <v>0</v>
      </c>
      <c r="M6" s="53">
        <f t="shared" si="1"/>
        <v>0</v>
      </c>
    </row>
    <row r="7" spans="1:13">
      <c r="A7" s="39" t="s">
        <v>155</v>
      </c>
      <c r="B7" s="31">
        <v>45510</v>
      </c>
      <c r="C7" s="33">
        <v>889</v>
      </c>
      <c r="D7" s="32">
        <v>89</v>
      </c>
      <c r="E7" s="46">
        <f t="shared" si="2"/>
        <v>800</v>
      </c>
      <c r="F7" s="53">
        <f t="shared" si="3"/>
        <v>0.14856081708449395</v>
      </c>
      <c r="H7" s="39" t="s">
        <v>155</v>
      </c>
      <c r="I7" s="31">
        <v>45524</v>
      </c>
      <c r="J7" s="33"/>
      <c r="K7" s="32"/>
      <c r="L7" s="40">
        <f t="shared" si="0"/>
        <v>0</v>
      </c>
      <c r="M7" s="53">
        <f t="shared" si="1"/>
        <v>0</v>
      </c>
    </row>
    <row r="8" spans="1:13" ht="15.75" thickBot="1">
      <c r="A8" s="39" t="s">
        <v>156</v>
      </c>
      <c r="B8" s="42">
        <v>45511</v>
      </c>
      <c r="C8" s="33">
        <v>980</v>
      </c>
      <c r="D8" s="32">
        <v>292</v>
      </c>
      <c r="E8" s="48">
        <f t="shared" si="2"/>
        <v>688</v>
      </c>
      <c r="F8" s="58">
        <f t="shared" si="3"/>
        <v>0.12776230269266481</v>
      </c>
      <c r="H8" s="41" t="s">
        <v>156</v>
      </c>
      <c r="I8" s="42">
        <v>45525</v>
      </c>
      <c r="J8" s="43"/>
      <c r="K8" s="44"/>
      <c r="L8" s="45">
        <f t="shared" si="0"/>
        <v>0</v>
      </c>
      <c r="M8" s="53">
        <f t="shared" si="1"/>
        <v>0</v>
      </c>
    </row>
    <row r="9" spans="1:13" ht="15.75" thickBot="1">
      <c r="A9" s="47" t="s">
        <v>161</v>
      </c>
      <c r="B9" s="31"/>
      <c r="C9" s="49">
        <f>SUM(C2:C8)</f>
        <v>5385</v>
      </c>
      <c r="D9" s="51">
        <f>SUM(D2:D8)</f>
        <v>949</v>
      </c>
      <c r="E9" s="50">
        <f>C9-D9</f>
        <v>4436</v>
      </c>
      <c r="H9" s="47" t="s">
        <v>161</v>
      </c>
      <c r="I9" s="31"/>
      <c r="J9" s="51">
        <f>SUM(J2:J8)</f>
        <v>990</v>
      </c>
      <c r="K9" s="51">
        <f>SUM(K2:K8)</f>
        <v>0</v>
      </c>
      <c r="L9" s="50">
        <f t="shared" si="0"/>
        <v>990</v>
      </c>
    </row>
    <row r="10" spans="1:13">
      <c r="B10" s="31"/>
    </row>
    <row r="11" spans="1:13">
      <c r="A11" s="54" t="s">
        <v>158</v>
      </c>
      <c r="B11" s="55" t="s">
        <v>157</v>
      </c>
      <c r="C11" s="56" t="s">
        <v>159</v>
      </c>
      <c r="D11" s="57" t="s">
        <v>160</v>
      </c>
      <c r="E11" s="56" t="s">
        <v>14</v>
      </c>
      <c r="F11" s="52" t="s">
        <v>162</v>
      </c>
      <c r="H11" s="54" t="s">
        <v>158</v>
      </c>
      <c r="I11" s="55" t="s">
        <v>157</v>
      </c>
      <c r="J11" s="56" t="s">
        <v>159</v>
      </c>
      <c r="K11" s="57" t="s">
        <v>160</v>
      </c>
      <c r="L11" s="56" t="s">
        <v>14</v>
      </c>
      <c r="M11" s="52" t="s">
        <v>162</v>
      </c>
    </row>
    <row r="12" spans="1:13">
      <c r="A12" s="34" t="s">
        <v>150</v>
      </c>
      <c r="B12" s="35">
        <v>45512</v>
      </c>
      <c r="C12" s="36">
        <v>233</v>
      </c>
      <c r="D12" s="37">
        <v>142</v>
      </c>
      <c r="E12" s="38">
        <f t="shared" ref="E12:E18" si="4">C12-D12</f>
        <v>91</v>
      </c>
      <c r="F12" s="53">
        <f>E12/$C$19</f>
        <v>1.910159529806885E-2</v>
      </c>
      <c r="H12" s="34" t="s">
        <v>150</v>
      </c>
      <c r="I12" s="35">
        <v>45526</v>
      </c>
      <c r="J12" s="36">
        <v>242</v>
      </c>
      <c r="K12" s="37"/>
      <c r="L12" s="38">
        <f t="shared" ref="L12:L19" si="5">J12-K12</f>
        <v>242</v>
      </c>
      <c r="M12" s="53">
        <f t="shared" ref="M12:M18" si="6">L12/$J$19</f>
        <v>1</v>
      </c>
    </row>
    <row r="13" spans="1:13">
      <c r="A13" s="39" t="s">
        <v>151</v>
      </c>
      <c r="B13" s="31">
        <v>45513</v>
      </c>
      <c r="C13" s="33">
        <v>600</v>
      </c>
      <c r="D13" s="32">
        <v>123</v>
      </c>
      <c r="E13" s="40">
        <f t="shared" si="4"/>
        <v>477</v>
      </c>
      <c r="F13" s="53">
        <f t="shared" ref="F13:F18" si="7">E13/$C$19</f>
        <v>0.10012594458438287</v>
      </c>
      <c r="H13" s="39" t="s">
        <v>151</v>
      </c>
      <c r="I13" s="31">
        <v>45527</v>
      </c>
      <c r="J13" s="33"/>
      <c r="K13" s="32"/>
      <c r="L13" s="40">
        <f t="shared" si="5"/>
        <v>0</v>
      </c>
      <c r="M13" s="53">
        <f t="shared" si="6"/>
        <v>0</v>
      </c>
    </row>
    <row r="14" spans="1:13">
      <c r="A14" s="39" t="s">
        <v>152</v>
      </c>
      <c r="B14" s="31">
        <v>45514</v>
      </c>
      <c r="C14" s="33">
        <v>458</v>
      </c>
      <c r="D14" s="32">
        <v>212</v>
      </c>
      <c r="E14" s="40">
        <f t="shared" si="4"/>
        <v>246</v>
      </c>
      <c r="F14" s="53">
        <f t="shared" si="7"/>
        <v>5.163727959697733E-2</v>
      </c>
      <c r="H14" s="39" t="s">
        <v>152</v>
      </c>
      <c r="I14" s="31">
        <v>45528</v>
      </c>
      <c r="J14" s="33"/>
      <c r="K14" s="32"/>
      <c r="L14" s="40">
        <f t="shared" si="5"/>
        <v>0</v>
      </c>
      <c r="M14" s="53">
        <f t="shared" si="6"/>
        <v>0</v>
      </c>
    </row>
    <row r="15" spans="1:13">
      <c r="A15" s="39" t="s">
        <v>153</v>
      </c>
      <c r="B15" s="31">
        <v>45515</v>
      </c>
      <c r="C15" s="33">
        <v>695</v>
      </c>
      <c r="D15" s="32">
        <v>321</v>
      </c>
      <c r="E15" s="40">
        <f t="shared" si="4"/>
        <v>374</v>
      </c>
      <c r="F15" s="53">
        <f t="shared" si="7"/>
        <v>7.8505457598656597E-2</v>
      </c>
      <c r="H15" s="39" t="s">
        <v>153</v>
      </c>
      <c r="I15" s="31">
        <v>45529</v>
      </c>
      <c r="J15" s="33"/>
      <c r="K15" s="32"/>
      <c r="L15" s="40">
        <f t="shared" si="5"/>
        <v>0</v>
      </c>
      <c r="M15" s="53">
        <f t="shared" si="6"/>
        <v>0</v>
      </c>
    </row>
    <row r="16" spans="1:13">
      <c r="A16" s="39" t="s">
        <v>154</v>
      </c>
      <c r="B16" s="31">
        <v>45516</v>
      </c>
      <c r="C16" s="33">
        <v>896</v>
      </c>
      <c r="D16" s="32">
        <v>12</v>
      </c>
      <c r="E16" s="40">
        <f t="shared" si="4"/>
        <v>884</v>
      </c>
      <c r="F16" s="53">
        <f t="shared" si="7"/>
        <v>0.1855583543240974</v>
      </c>
      <c r="H16" s="39" t="s">
        <v>154</v>
      </c>
      <c r="I16" s="31">
        <v>45530</v>
      </c>
      <c r="J16" s="33"/>
      <c r="K16" s="32"/>
      <c r="L16" s="40">
        <f t="shared" si="5"/>
        <v>0</v>
      </c>
      <c r="M16" s="53">
        <f t="shared" si="6"/>
        <v>0</v>
      </c>
    </row>
    <row r="17" spans="1:13">
      <c r="A17" s="39" t="s">
        <v>155</v>
      </c>
      <c r="B17" s="31">
        <v>45517</v>
      </c>
      <c r="C17" s="33">
        <v>393</v>
      </c>
      <c r="D17" s="32">
        <v>123</v>
      </c>
      <c r="E17" s="40">
        <f t="shared" si="4"/>
        <v>270</v>
      </c>
      <c r="F17" s="53">
        <f t="shared" si="7"/>
        <v>5.6675062972292189E-2</v>
      </c>
      <c r="H17" s="39" t="s">
        <v>155</v>
      </c>
      <c r="I17" s="31">
        <v>45531</v>
      </c>
      <c r="J17" s="33"/>
      <c r="K17" s="32"/>
      <c r="L17" s="40">
        <f t="shared" si="5"/>
        <v>0</v>
      </c>
      <c r="M17" s="53">
        <f t="shared" si="6"/>
        <v>0</v>
      </c>
    </row>
    <row r="18" spans="1:13" ht="15.75" thickBot="1">
      <c r="A18" s="39" t="s">
        <v>156</v>
      </c>
      <c r="B18" s="42">
        <v>45518</v>
      </c>
      <c r="C18" s="33">
        <v>1489</v>
      </c>
      <c r="D18" s="32">
        <v>432</v>
      </c>
      <c r="E18" s="40">
        <f t="shared" si="4"/>
        <v>1057</v>
      </c>
      <c r="F18" s="53">
        <f t="shared" si="7"/>
        <v>0.22187237615449201</v>
      </c>
      <c r="H18" s="41" t="s">
        <v>156</v>
      </c>
      <c r="I18" s="42">
        <v>45532</v>
      </c>
      <c r="J18" s="43"/>
      <c r="K18" s="44"/>
      <c r="L18" s="45">
        <f t="shared" si="5"/>
        <v>0</v>
      </c>
      <c r="M18" s="53">
        <f t="shared" si="6"/>
        <v>0</v>
      </c>
    </row>
    <row r="19" spans="1:13" ht="15.75" thickBot="1">
      <c r="A19" s="47" t="s">
        <v>161</v>
      </c>
      <c r="B19" s="31"/>
      <c r="C19" s="51">
        <f>SUM(C12:C18)</f>
        <v>4764</v>
      </c>
      <c r="D19" s="51">
        <f>SUM(D12:D18)</f>
        <v>1365</v>
      </c>
      <c r="E19" s="50">
        <f>C19-D19</f>
        <v>3399</v>
      </c>
      <c r="H19" s="47" t="s">
        <v>161</v>
      </c>
      <c r="I19" s="31"/>
      <c r="J19" s="51">
        <f>SUM(J12:J18)</f>
        <v>242</v>
      </c>
      <c r="K19" s="51">
        <f>SUM(K12:K18)</f>
        <v>0</v>
      </c>
      <c r="L19" s="50">
        <f t="shared" si="5"/>
        <v>242</v>
      </c>
    </row>
    <row r="20" spans="1:13">
      <c r="B20" s="31"/>
    </row>
    <row r="21" spans="1:13">
      <c r="H21" s="54" t="s">
        <v>158</v>
      </c>
      <c r="I21" s="55" t="s">
        <v>157</v>
      </c>
      <c r="J21" s="56" t="s">
        <v>159</v>
      </c>
      <c r="K21" s="57" t="s">
        <v>160</v>
      </c>
      <c r="L21" s="56" t="s">
        <v>14</v>
      </c>
      <c r="M21" s="52" t="s">
        <v>162</v>
      </c>
    </row>
    <row r="22" spans="1:13">
      <c r="H22" s="34" t="s">
        <v>150</v>
      </c>
      <c r="I22" s="35">
        <v>45533</v>
      </c>
      <c r="J22" s="36">
        <v>234</v>
      </c>
      <c r="K22" s="37"/>
      <c r="L22" s="38">
        <f>J22-K22</f>
        <v>234</v>
      </c>
      <c r="M22" s="53">
        <f>L22/$J$25</f>
        <v>0.35135135135135137</v>
      </c>
    </row>
    <row r="23" spans="1:13">
      <c r="H23" s="39" t="s">
        <v>151</v>
      </c>
      <c r="I23" s="31">
        <v>45534</v>
      </c>
      <c r="J23" s="33">
        <v>432</v>
      </c>
      <c r="K23" s="32"/>
      <c r="L23" s="40">
        <f>J23-K23</f>
        <v>432</v>
      </c>
      <c r="M23" s="53">
        <f>L23/$J$25</f>
        <v>0.64864864864864868</v>
      </c>
    </row>
    <row r="24" spans="1:13" ht="15.75" thickBot="1">
      <c r="H24" s="41" t="s">
        <v>152</v>
      </c>
      <c r="I24" s="42">
        <v>45535</v>
      </c>
      <c r="J24" s="43"/>
      <c r="K24" s="44"/>
      <c r="L24" s="45">
        <f>J24-K24</f>
        <v>0</v>
      </c>
      <c r="M24" s="53">
        <f>L24/$J$25</f>
        <v>0</v>
      </c>
    </row>
    <row r="25" spans="1:13" ht="15.75" thickBot="1">
      <c r="H25" s="47" t="s">
        <v>161</v>
      </c>
      <c r="I25" s="31"/>
      <c r="J25" s="51">
        <f>SUM(J22:J24)</f>
        <v>666</v>
      </c>
      <c r="K25" s="51">
        <f>SUM(K22:K24)</f>
        <v>0</v>
      </c>
      <c r="L25" s="33"/>
      <c r="M25" s="53"/>
    </row>
    <row r="26" spans="1:13">
      <c r="I26" s="31"/>
      <c r="J26" s="33"/>
      <c r="K26" s="26"/>
      <c r="L26" s="33"/>
      <c r="M26" s="53"/>
    </row>
    <row r="27" spans="1:13">
      <c r="I27" s="31"/>
      <c r="J27" s="33"/>
      <c r="K27" s="26"/>
      <c r="L27" s="33"/>
      <c r="M27" s="53"/>
    </row>
    <row r="28" spans="1:13">
      <c r="I28" s="31"/>
      <c r="J28" s="33"/>
      <c r="K28" s="26"/>
      <c r="L28" s="33"/>
      <c r="M28" s="58"/>
    </row>
    <row r="30" spans="1:13">
      <c r="B30" s="31"/>
    </row>
    <row r="40" spans="2:2">
      <c r="B40" s="31"/>
    </row>
    <row r="49" spans="2:2">
      <c r="B49" s="31"/>
    </row>
    <row r="50" spans="2:2">
      <c r="B50" s="31"/>
    </row>
    <row r="51" spans="2:2">
      <c r="B51" s="31"/>
    </row>
    <row r="52" spans="2:2">
      <c r="B52" s="31"/>
    </row>
    <row r="53" spans="2:2">
      <c r="B53" s="31"/>
    </row>
    <row r="54" spans="2:2">
      <c r="B54" s="31"/>
    </row>
    <row r="55" spans="2:2">
      <c r="B55" s="31"/>
    </row>
    <row r="56" spans="2:2">
      <c r="B56" s="31"/>
    </row>
    <row r="57" spans="2:2">
      <c r="B57" s="31"/>
    </row>
    <row r="58" spans="2:2">
      <c r="B58" s="31"/>
    </row>
    <row r="59" spans="2:2">
      <c r="B59" s="31"/>
    </row>
    <row r="60" spans="2:2">
      <c r="B60" s="31"/>
    </row>
    <row r="61" spans="2:2">
      <c r="B61" s="31"/>
    </row>
    <row r="62" spans="2:2">
      <c r="B62" s="31"/>
    </row>
    <row r="63" spans="2:2">
      <c r="B63" s="31"/>
    </row>
    <row r="64" spans="2:2">
      <c r="B64" s="31"/>
    </row>
    <row r="65" spans="2:2">
      <c r="B65" s="31"/>
    </row>
    <row r="66" spans="2:2">
      <c r="B66" s="31"/>
    </row>
    <row r="67" spans="2:2">
      <c r="B67" s="31"/>
    </row>
    <row r="68" spans="2:2">
      <c r="B68" s="31"/>
    </row>
    <row r="69" spans="2:2">
      <c r="B69" s="31"/>
    </row>
    <row r="70" spans="2:2">
      <c r="B70" s="31"/>
    </row>
    <row r="71" spans="2:2">
      <c r="B71" s="31"/>
    </row>
    <row r="72" spans="2:2">
      <c r="B72" s="31"/>
    </row>
    <row r="73" spans="2:2">
      <c r="B73" s="31"/>
    </row>
    <row r="74" spans="2:2">
      <c r="B74" s="31"/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5311-3583-4858-92EF-3CE91E277F80}">
  <dimension ref="A2:I19"/>
  <sheetViews>
    <sheetView zoomScale="110" zoomScaleNormal="110" workbookViewId="0">
      <selection activeCell="D9" sqref="D9"/>
    </sheetView>
  </sheetViews>
  <sheetFormatPr baseColWidth="10" defaultRowHeight="15"/>
  <cols>
    <col min="4" max="4" width="23.5703125" bestFit="1" customWidth="1"/>
    <col min="5" max="5" width="12" bestFit="1" customWidth="1"/>
    <col min="6" max="6" width="12" customWidth="1"/>
    <col min="9" max="9" width="14.85546875" bestFit="1" customWidth="1"/>
  </cols>
  <sheetData>
    <row r="2" spans="1:9">
      <c r="A2" s="67" t="s">
        <v>180</v>
      </c>
      <c r="B2" s="67" t="s">
        <v>179</v>
      </c>
      <c r="C2" s="59" t="s">
        <v>165</v>
      </c>
      <c r="D2" s="59" t="s">
        <v>166</v>
      </c>
      <c r="E2" s="59" t="s">
        <v>167</v>
      </c>
      <c r="F2" s="59" t="s">
        <v>169</v>
      </c>
      <c r="G2" s="59" t="s">
        <v>168</v>
      </c>
      <c r="H2" s="59" t="s">
        <v>163</v>
      </c>
      <c r="I2" s="59" t="s">
        <v>164</v>
      </c>
    </row>
    <row r="3" spans="1:9">
      <c r="A3" s="67" t="s">
        <v>150</v>
      </c>
      <c r="B3" s="67">
        <v>1</v>
      </c>
      <c r="C3" t="s">
        <v>170</v>
      </c>
      <c r="D3" t="s">
        <v>171</v>
      </c>
      <c r="E3" s="14">
        <v>65</v>
      </c>
      <c r="F3" s="14">
        <v>100</v>
      </c>
      <c r="G3" s="14">
        <f>F3-E3</f>
        <v>35</v>
      </c>
      <c r="H3" s="60">
        <v>45539</v>
      </c>
      <c r="I3" s="61">
        <v>0.61111111111111116</v>
      </c>
    </row>
    <row r="4" spans="1:9">
      <c r="A4" s="67" t="s">
        <v>151</v>
      </c>
      <c r="B4" s="67">
        <v>2</v>
      </c>
      <c r="C4" t="s">
        <v>172</v>
      </c>
      <c r="D4" s="62" t="s">
        <v>173</v>
      </c>
      <c r="E4" s="14">
        <v>30</v>
      </c>
      <c r="F4" s="14">
        <v>50</v>
      </c>
      <c r="G4" s="14">
        <f t="shared" ref="G4:G19" si="0">F4-E4</f>
        <v>20</v>
      </c>
      <c r="H4" s="60">
        <v>45539</v>
      </c>
      <c r="I4" s="61">
        <v>0.62847222222222221</v>
      </c>
    </row>
    <row r="5" spans="1:9">
      <c r="A5" s="67" t="s">
        <v>152</v>
      </c>
      <c r="B5" s="67">
        <v>3</v>
      </c>
      <c r="G5" s="14">
        <f t="shared" si="0"/>
        <v>0</v>
      </c>
      <c r="I5" s="61"/>
    </row>
    <row r="6" spans="1:9">
      <c r="A6" s="67" t="s">
        <v>153</v>
      </c>
      <c r="B6" s="67">
        <v>4</v>
      </c>
      <c r="G6" s="14">
        <f t="shared" si="0"/>
        <v>0</v>
      </c>
    </row>
    <row r="7" spans="1:9">
      <c r="A7" s="67" t="s">
        <v>154</v>
      </c>
      <c r="B7" s="67">
        <v>5</v>
      </c>
      <c r="G7" s="14">
        <f t="shared" si="0"/>
        <v>0</v>
      </c>
    </row>
    <row r="8" spans="1:9">
      <c r="A8" s="67" t="s">
        <v>155</v>
      </c>
      <c r="B8" s="67">
        <v>6</v>
      </c>
      <c r="G8" s="14">
        <f t="shared" si="0"/>
        <v>0</v>
      </c>
    </row>
    <row r="9" spans="1:9">
      <c r="A9" s="67" t="s">
        <v>156</v>
      </c>
      <c r="B9" s="67">
        <v>7</v>
      </c>
      <c r="G9" s="14">
        <f t="shared" si="0"/>
        <v>0</v>
      </c>
    </row>
    <row r="10" spans="1:9">
      <c r="A10" s="67" t="s">
        <v>150</v>
      </c>
      <c r="B10" s="67">
        <v>8</v>
      </c>
      <c r="G10" s="14">
        <f t="shared" si="0"/>
        <v>0</v>
      </c>
    </row>
    <row r="11" spans="1:9">
      <c r="A11" s="67" t="s">
        <v>151</v>
      </c>
      <c r="B11" s="67">
        <v>9</v>
      </c>
      <c r="G11" s="14">
        <f t="shared" si="0"/>
        <v>0</v>
      </c>
    </row>
    <row r="12" spans="1:9">
      <c r="A12" s="67" t="s">
        <v>152</v>
      </c>
      <c r="B12" s="67">
        <v>10</v>
      </c>
      <c r="G12" s="14">
        <f t="shared" si="0"/>
        <v>0</v>
      </c>
    </row>
    <row r="13" spans="1:9">
      <c r="A13" s="67" t="s">
        <v>153</v>
      </c>
      <c r="B13" s="67">
        <v>11</v>
      </c>
      <c r="G13" s="14">
        <f t="shared" si="0"/>
        <v>0</v>
      </c>
    </row>
    <row r="14" spans="1:9">
      <c r="A14" s="67" t="s">
        <v>154</v>
      </c>
      <c r="B14" s="67">
        <v>12</v>
      </c>
      <c r="G14" s="14">
        <f t="shared" si="0"/>
        <v>0</v>
      </c>
    </row>
    <row r="15" spans="1:9">
      <c r="A15" s="67" t="s">
        <v>155</v>
      </c>
      <c r="B15" s="67">
        <v>13</v>
      </c>
      <c r="G15" s="14">
        <f t="shared" si="0"/>
        <v>0</v>
      </c>
    </row>
    <row r="16" spans="1:9">
      <c r="A16" s="67" t="s">
        <v>156</v>
      </c>
      <c r="B16" s="67">
        <v>14</v>
      </c>
      <c r="G16" s="14">
        <f t="shared" si="0"/>
        <v>0</v>
      </c>
    </row>
    <row r="17" spans="1:7">
      <c r="A17" s="67" t="s">
        <v>150</v>
      </c>
      <c r="B17" s="67">
        <v>15</v>
      </c>
      <c r="G17" s="14">
        <f t="shared" si="0"/>
        <v>0</v>
      </c>
    </row>
    <row r="18" spans="1:7">
      <c r="G18" s="14">
        <f t="shared" si="0"/>
        <v>0</v>
      </c>
    </row>
    <row r="19" spans="1:7">
      <c r="G19" s="14">
        <f t="shared" si="0"/>
        <v>0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1 s V W Q K B z B 2 j A A A A 9 g A A A B I A H A B D b 2 5 m a W c v U G F j a 2 F n Z S 5 4 b W w g o h g A K K A U A A A A A A A A A A A A A A A A A A A A A A A A A A A A h Y 9 N D o I w G E S v Q r q n f 8 T E k I + y c C u J i Y l h 2 5 Q K j V A M L Z a 7 u f B I X k G M o u 5 c z p u 3 m L l f b 5 B P X R t d 9 O B M b z P E M E W R t q q v j K 0 z N P p j v E a 5 g J 1 U J 1 n r a J a t S y d X Z a j x / p w S E k L A I c H 9 U B N O K S N l s d 2 r R n c S f W T z X 4 6 N d V 5 a p Z G A w 2 u M 4 J g l D K 8 o x x T I A q E w 9 i v w e e + z / Y G w G V s / D l p o F x c l k C U C e X 8 Q D 1 B L A w Q U A A I A C A A X W x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1 s V W S i K R 7 g O A A A A E Q A A A B M A H A B G b 3 J t d W x h c y 9 T Z W N 0 a W 9 u M S 5 t I K I Y A C i g F A A A A A A A A A A A A A A A A A A A A A A A A A A A A C t O T S 7 J z M 9 T C I b Q h t Y A U E s B A i 0 A F A A C A A g A F 1 s V W Q K B z B 2 j A A A A 9 g A A A B I A A A A A A A A A A A A A A A A A A A A A A E N v b m Z p Z y 9 Q Y W N r Y W d l L n h t b F B L A Q I t A B Q A A g A I A B d b F V k P y u m r p A A A A O k A A A A T A A A A A A A A A A A A A A A A A O 8 A A A B b Q 2 9 u d G V u d F 9 U e X B l c 1 0 u e G 1 s U E s B A i 0 A F A A C A A g A F 1 s V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B x S t 6 Z f l R F k 6 E a O L o z l V Q A A A A A A g A A A A A A E G Y A A A A B A A A g A A A A j d I W F R A 2 D M I 6 R c k g c i f V c w / l 0 v r a S i z V O z z p I q D n j A s A A A A A D o A A A A A C A A A g A A A A X A I v / 4 n h u 4 / e u H x Y P 2 k g 6 r v C A k d W 9 n J 9 l n v 3 + Y r + C 8 J Q A A A A G X Y m k + D 8 D v 5 W K q p g b E z q u Q 9 V 9 c G B n a c c m T x v 5 h R T O H n h 9 J j N V H S 0 q r X N D T g g A G P 6 m 2 A q V N T P t z a + I l 5 M i E r c J j + e d y J e J 6 s m O q o u D S g r + D J A A A A A l V G E G h P i v D k t S O i S c x A u a v P T I x h K L x B O k k A R h M g Z R y B z 9 A j x O y u 0 4 2 S z 8 f F Q l O 2 H b D Y 3 B K y q S X C 1 6 a 0 a f z V / H g = = < / D a t a M a s h u p > 
</file>

<file path=customXml/itemProps1.xml><?xml version="1.0" encoding="utf-8"?>
<ds:datastoreItem xmlns:ds="http://schemas.openxmlformats.org/officeDocument/2006/customXml" ds:itemID="{070A37CD-CCF9-49B0-8D9C-9B2D2DF04E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2022</vt:lpstr>
      <vt:lpstr>2023</vt:lpstr>
      <vt:lpstr>2024</vt:lpstr>
      <vt:lpstr>Curso</vt:lpstr>
      <vt:lpstr>Paleteria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2024-09-05T22:06:50Z</dcterms:modified>
</cp:coreProperties>
</file>