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<sst xmlns="http://schemas.openxmlformats.org/spreadsheetml/2006/main" count="831" uniqueCount="186">
  <si>
    <t>Data</t>
  </si>
  <si>
    <t>Nome do paciente</t>
  </si>
  <si>
    <t>Procedimento</t>
  </si>
  <si>
    <t>Valor</t>
  </si>
  <si>
    <t>Altamira de Oliveira Leite</t>
  </si>
  <si>
    <t>Abdomen Total</t>
  </si>
  <si>
    <t>Aluska Alves Costa Romão Rodrigues</t>
  </si>
  <si>
    <t>Mamas</t>
  </si>
  <si>
    <t>Transvaginal</t>
  </si>
  <si>
    <t>Estruturas superficiais</t>
  </si>
  <si>
    <t>Ana Luisa Aleixo de Melo</t>
  </si>
  <si>
    <t>Ana Patrícia de Oliveira Silva</t>
  </si>
  <si>
    <t>Ginecológico</t>
  </si>
  <si>
    <t>Andressa Belo de Assis Pereira</t>
  </si>
  <si>
    <t>Antonio Morais Filho</t>
  </si>
  <si>
    <t>Próstata</t>
  </si>
  <si>
    <t>Aridiane Oliveira de Lima</t>
  </si>
  <si>
    <t>Arthur Barbosa Farias</t>
  </si>
  <si>
    <t>Ástrid Camêlo Palmeira</t>
  </si>
  <si>
    <t>Beatriz Alves Costa Romão Rodrigues</t>
  </si>
  <si>
    <t>Benedita Sales Cruz</t>
  </si>
  <si>
    <t>Carlos Alberto Pinto</t>
  </si>
  <si>
    <t>Clara Campelo Lucena Vieira</t>
  </si>
  <si>
    <t>Cláudia Regina Guimarães</t>
  </si>
  <si>
    <t>Cleide Alves Lopes Elias</t>
  </si>
  <si>
    <t>Doppler</t>
  </si>
  <si>
    <t>Órgãos superficiais</t>
  </si>
  <si>
    <t>Daniel Barbosa Nóbrega</t>
  </si>
  <si>
    <t>Daniel Braga de Lacerda</t>
  </si>
  <si>
    <t>Daniele Araújo Correa do Nascimento</t>
  </si>
  <si>
    <t>Edilene Moreira da Silva</t>
  </si>
  <si>
    <t>Edilma de Sousa Nóbrega</t>
  </si>
  <si>
    <t>Edna dos Santos Cavalcante</t>
  </si>
  <si>
    <t>Elizabeth Silva</t>
  </si>
  <si>
    <t>Elizângela Menezes Barbosa</t>
  </si>
  <si>
    <t>Elma de Lima Araujo</t>
  </si>
  <si>
    <t>Erlanea Diniz Nascimento</t>
  </si>
  <si>
    <t>Euda Maria Oliveira da Silva</t>
  </si>
  <si>
    <t>Eudes Antonio da Silva</t>
  </si>
  <si>
    <t>Évelyn Morgana de Mélo Alves</t>
  </si>
  <si>
    <t>Fabiano Teixeira Cavalcante</t>
  </si>
  <si>
    <t>Fernando Antônio Cordeiro Ribeiro</t>
  </si>
  <si>
    <t>Francisca Henrique das Chagas Guimarães</t>
  </si>
  <si>
    <t>Geraldo Júlio de Medeiros</t>
  </si>
  <si>
    <t>Geraldo Pereira da Silva</t>
  </si>
  <si>
    <t>Geraldo Santos Filho</t>
  </si>
  <si>
    <t>Girlane Silva Melo</t>
  </si>
  <si>
    <t>Gizelda de Araujo Palhano</t>
  </si>
  <si>
    <t>Haylandia Leite Dutra Geronimo</t>
  </si>
  <si>
    <t>Heraldo Limiera Aires Junior</t>
  </si>
  <si>
    <t>Iara Rodrigues de Souza</t>
  </si>
  <si>
    <t>Iracema Quirino de Sousa</t>
  </si>
  <si>
    <t>Iris Batista Gonçalves</t>
  </si>
  <si>
    <t>Isaac Batista Oliveira</t>
  </si>
  <si>
    <t>Isnaldo Rodrigues Evangelista Filho</t>
  </si>
  <si>
    <t>Jaime Cícero do Carmo Filho</t>
  </si>
  <si>
    <t>Jaqueline Nascimento Eulálio Agra Lima</t>
  </si>
  <si>
    <t>João Batista dos Santos</t>
  </si>
  <si>
    <t>José Barbosa da Silva</t>
  </si>
  <si>
    <t>José Junior Moura</t>
  </si>
  <si>
    <t>Aparelho Urinário</t>
  </si>
  <si>
    <t>José Sotero dos Reis</t>
  </si>
  <si>
    <t>Josefa Menezes Cruz Batista</t>
  </si>
  <si>
    <t>Josefa Silva Amorim</t>
  </si>
  <si>
    <t>Joselene Lacerda de Farias</t>
  </si>
  <si>
    <t>Josileide Hostio Pinto Delgado</t>
  </si>
  <si>
    <t>Juaci Lourenço Silva</t>
  </si>
  <si>
    <t>Juliana Campos Rodrigues</t>
  </si>
  <si>
    <t>Kamila Elias Alves</t>
  </si>
  <si>
    <t>Larissa Mota Lima</t>
  </si>
  <si>
    <t>Leticia de Oliveira Silva Alexandre</t>
  </si>
  <si>
    <t>Luciene Silva Temóteo</t>
  </si>
  <si>
    <t>Lucineia Alves de Freitas</t>
  </si>
  <si>
    <t>Mailda Amorim Medeiros</t>
  </si>
  <si>
    <t>Manoel Ferreira Pimentel</t>
  </si>
  <si>
    <t>Márcia de Oliveira Alves Santos</t>
  </si>
  <si>
    <t>Márcia Marisa Menezes Evangelista</t>
  </si>
  <si>
    <t>Márcia Tavares Silva</t>
  </si>
  <si>
    <t>Márcia Vieira Dantas de Lucena</t>
  </si>
  <si>
    <t>Marconi Barkokebas Cavalcanti</t>
  </si>
  <si>
    <t>Marconi Gomes de Araújo</t>
  </si>
  <si>
    <t>Abdominal</t>
  </si>
  <si>
    <t>Margarete Cabral de Freitas</t>
  </si>
  <si>
    <t>Maria Acycléa Pinto de Sousa Carvalho</t>
  </si>
  <si>
    <t>Maria Angela de Lucena Silva</t>
  </si>
  <si>
    <t>Maria Aparecida de Morais Aires</t>
  </si>
  <si>
    <t>Maria Aparecida Silva</t>
  </si>
  <si>
    <t>Maria Betânia Vilar de Queiroz</t>
  </si>
  <si>
    <t>Maria Celeste Uchoa Carneiro da Cunha</t>
  </si>
  <si>
    <t>Maria Dalva Fiuza Cosme</t>
  </si>
  <si>
    <t>Maria das Graças Lycarião Santos</t>
  </si>
  <si>
    <t>Maria de Fátima Sousa Valentim</t>
  </si>
  <si>
    <t>Maria de Lourdes Chaves dos Santos</t>
  </si>
  <si>
    <t>Maria de Lourdes Ribeiro dos Santos</t>
  </si>
  <si>
    <t>Maria do Carmo Lima Ramos</t>
  </si>
  <si>
    <t>Maria do Socorro Antonino Alcântara</t>
  </si>
  <si>
    <t>Maria do Socorro Fernandes de Sousa</t>
  </si>
  <si>
    <t>Maria do Socorro Rocha de Queiroz</t>
  </si>
  <si>
    <t>Maria do Socorro Silveira de Castro Gondim</t>
  </si>
  <si>
    <t>Maria do Socorro Souto da Silva</t>
  </si>
  <si>
    <t>Maria Francinadja Calheiro Gomes</t>
  </si>
  <si>
    <t>Maria Gorete Mesquista Cavalcanti</t>
  </si>
  <si>
    <t>Maria Gorete Tolentino de Almeida</t>
  </si>
  <si>
    <t>Maria Inês Silveira Borges</t>
  </si>
  <si>
    <t>Maria Marli Castelo Branco de Melo</t>
  </si>
  <si>
    <t>Maria Noalda Ramalho</t>
  </si>
  <si>
    <t>Mariana Tomaz Silva</t>
  </si>
  <si>
    <t>Marilene Jane Ribeiro dos Santos Alexandre</t>
  </si>
  <si>
    <t>Marilene Soares de Lima</t>
  </si>
  <si>
    <t>Marta Meneses de Melo</t>
  </si>
  <si>
    <t>Martha Milena Oliveira Sousa</t>
  </si>
  <si>
    <t>Maura Araujo de Andrade</t>
  </si>
  <si>
    <t>Melissa Maria Pinto Carvalho</t>
  </si>
  <si>
    <t>Mônica Ferreira de Albuquerque</t>
  </si>
  <si>
    <t>Najla Raquel Correia de Araújo Monteiro</t>
  </si>
  <si>
    <t>Nery Lopes Clemente</t>
  </si>
  <si>
    <t>Osvaldo Alves Diniz</t>
  </si>
  <si>
    <t>Paloma Araújo Agra</t>
  </si>
  <si>
    <t>Pâmela Pereira Lourenço</t>
  </si>
  <si>
    <t>Rafael Adailton Barros Almeida Santos</t>
  </si>
  <si>
    <t>Renata Cristina Santos Lacerda Martins</t>
  </si>
  <si>
    <t>Rita Amélia Guimarães</t>
  </si>
  <si>
    <t>Romilda Leopoldino Costa</t>
  </si>
  <si>
    <t>Rômulo Beserra Casado</t>
  </si>
  <si>
    <t>Rosane Araújo Silva</t>
  </si>
  <si>
    <t>Rosângela de Oliveira Macário</t>
  </si>
  <si>
    <t>Rosângela Ramos Raia dos Santos</t>
  </si>
  <si>
    <t>Rosineide Falcão Pereira</t>
  </si>
  <si>
    <t>Rozana Paulino Dantas</t>
  </si>
  <si>
    <t>Sandra Maria Flor</t>
  </si>
  <si>
    <t>Sandrelle Rodrigues de Azevedo</t>
  </si>
  <si>
    <t>Sara Jane das Vitórias Xavier Gurjão</t>
  </si>
  <si>
    <t>Selma Rodrigues de Amorim</t>
  </si>
  <si>
    <t>Suzeme de Lima Rafael</t>
  </si>
  <si>
    <t>Teresinha Travassos de Melo</t>
  </si>
  <si>
    <t>Tereza Bezerra Silva</t>
  </si>
  <si>
    <t>Thais Elizabeth Lopes Tavares</t>
  </si>
  <si>
    <t>Valdemar Manuel Barbosa</t>
  </si>
  <si>
    <t>Valdinete Guedes Pinheiro</t>
  </si>
  <si>
    <t>Vanessa de Brito Farias</t>
  </si>
  <si>
    <t>Vera Lúcia Castro Isídro</t>
  </si>
  <si>
    <t>Waldenia Pereira Freire Barbosa</t>
  </si>
  <si>
    <t>Wânia Pereira Freire</t>
  </si>
  <si>
    <t>Aline de Souza Bezerra</t>
  </si>
  <si>
    <t>Ana Emilia de Almeida Pinto</t>
  </si>
  <si>
    <t>Cleonice Gomes</t>
  </si>
  <si>
    <t>Roberia Duarte de Lima Belarmino</t>
  </si>
  <si>
    <t>Stefania Márcia Costa Oliveira</t>
  </si>
  <si>
    <t>Célio Gomes da Silva Almeida</t>
  </si>
  <si>
    <t>Dagoberto Lourenço Ribeiro</t>
  </si>
  <si>
    <t>Emiliane de Arruda Lacerda Vieira</t>
  </si>
  <si>
    <t>Germana Borges Virgolino da Silva</t>
  </si>
  <si>
    <t>Maria do Socorro Farias de Queiroz</t>
  </si>
  <si>
    <t>Maria Dulce Barros Paz Bezerra</t>
  </si>
  <si>
    <t>Marineusa Messias Muniz</t>
  </si>
  <si>
    <t>Raquel Messias Muniz</t>
  </si>
  <si>
    <t>Risoleta Holanda Albuquerque</t>
  </si>
  <si>
    <t>Ana Beatriz Leite Gerônimo</t>
  </si>
  <si>
    <t>Cláudia do Nascimento Monteiro</t>
  </si>
  <si>
    <t>Claudia Simone do Ó Coutinho Costa</t>
  </si>
  <si>
    <t>Claudimeire Leonel Batista de Paiva Lima</t>
  </si>
  <si>
    <t>Diana Maria de Oliveira Silva</t>
  </si>
  <si>
    <t>Elliene Rafhaelle Dias Soares</t>
  </si>
  <si>
    <t>Itamira Campos de Oliveira</t>
  </si>
  <si>
    <t>Janine Onofre dos Anjos</t>
  </si>
  <si>
    <t>José Cyrillo Gomes</t>
  </si>
  <si>
    <t>Jurandir Medeiros</t>
  </si>
  <si>
    <t>Laryssa Pereira Cruz</t>
  </si>
  <si>
    <t>Maria Aparecida Pessoa de Araújo</t>
  </si>
  <si>
    <t>Maria das Neves de Sousa Moraes</t>
  </si>
  <si>
    <t>Maria de Fátima Duarte Olegário</t>
  </si>
  <si>
    <t>Maria de Lourdes Barros Silva</t>
  </si>
  <si>
    <t>Maria José de Oliveira Batista</t>
  </si>
  <si>
    <t>Maria Madalena de Farias</t>
  </si>
  <si>
    <t>Maria Salete Fernandes Felismino</t>
  </si>
  <si>
    <t>Mary Kennedya Macedo Sousa</t>
  </si>
  <si>
    <t>Miguel Jackson Alves Cantalice</t>
  </si>
  <si>
    <t>Otácilio Batista de Almeida Filho</t>
  </si>
  <si>
    <t>Samara Dias dos Santos Moura</t>
  </si>
  <si>
    <t>Sebastiana Lúcia Barbosa</t>
  </si>
  <si>
    <t>Severina Lima Vilela de Brito Lira</t>
  </si>
  <si>
    <t>Susane Formiga Mariz Florêncio</t>
  </si>
  <si>
    <t>Teobaldo Gonzaga Realço Pereira</t>
  </si>
  <si>
    <t>Uilma Mendes Medeiros</t>
  </si>
  <si>
    <t>Verônica Alvino de Lima</t>
  </si>
  <si>
    <t>Cassi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</si>
</sst>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>
        <v>44023.0</v>
      </c>
      <c r="B2" s="2" t="s">
        <v>4</v>
      </c>
      <c r="C2" s="2" t="s">
        <v>5</v>
      </c>
      <c r="D2" s="3">
        <v>130.32</v>
      </c>
    </row>
    <row r="3">
      <c r="A3" s="1">
        <v>44035.0</v>
      </c>
      <c r="B3" s="2" t="s">
        <v>6</v>
      </c>
      <c r="C3" s="2" t="s">
        <v>7</v>
      </c>
      <c r="D3" s="3">
        <v>65.28</v>
      </c>
    </row>
    <row r="4">
      <c r="A4" s="1">
        <v>44035.0</v>
      </c>
      <c r="B4" s="2" t="s">
        <v>6</v>
      </c>
      <c r="C4" s="2" t="s">
        <v>8</v>
      </c>
      <c r="D4" s="3">
        <v>72.08</v>
      </c>
    </row>
    <row r="5">
      <c r="A5" s="1">
        <v>44035.0</v>
      </c>
      <c r="B5" s="2" t="s">
        <v>6</v>
      </c>
      <c r="C5" s="2" t="s">
        <v>9</v>
      </c>
      <c r="D5" s="3">
        <v>65.28</v>
      </c>
    </row>
    <row r="6">
      <c r="A6" s="1">
        <v>44012.0</v>
      </c>
      <c r="B6" s="2" t="s">
        <v>10</v>
      </c>
      <c r="C6" s="2" t="s">
        <v>7</v>
      </c>
      <c r="D6" s="3">
        <v>65.28</v>
      </c>
    </row>
    <row r="7">
      <c r="A7" s="1">
        <v>44012.0</v>
      </c>
      <c r="B7" s="2" t="s">
        <v>10</v>
      </c>
      <c r="C7" s="2" t="s">
        <v>8</v>
      </c>
      <c r="D7" s="3">
        <v>72.08</v>
      </c>
    </row>
    <row r="8">
      <c r="A8" s="1">
        <v>44012.0</v>
      </c>
      <c r="B8" s="2" t="s">
        <v>10</v>
      </c>
      <c r="C8" s="2" t="s">
        <v>9</v>
      </c>
      <c r="D8" s="3">
        <v>65.28</v>
      </c>
    </row>
    <row r="9">
      <c r="A9" s="1">
        <v>44012.0</v>
      </c>
      <c r="B9" s="2" t="s">
        <v>10</v>
      </c>
      <c r="C9" s="2" t="s">
        <v>5</v>
      </c>
      <c r="D9" s="3">
        <v>130.32</v>
      </c>
    </row>
    <row r="10">
      <c r="A10" s="1">
        <v>44013.0</v>
      </c>
      <c r="B10" s="2" t="s">
        <v>11</v>
      </c>
      <c r="C10" s="2" t="s">
        <v>12</v>
      </c>
      <c r="D10" s="3">
        <v>39.8</v>
      </c>
    </row>
    <row r="11">
      <c r="A11" s="1">
        <v>44013.0</v>
      </c>
      <c r="B11" s="2" t="s">
        <v>11</v>
      </c>
      <c r="C11" s="2" t="s">
        <v>5</v>
      </c>
      <c r="D11" s="3">
        <v>130.32</v>
      </c>
    </row>
    <row r="12">
      <c r="A12" s="1">
        <v>44029.0</v>
      </c>
      <c r="B12" s="2" t="s">
        <v>13</v>
      </c>
      <c r="C12" s="2" t="s">
        <v>12</v>
      </c>
      <c r="D12" s="3">
        <v>39.8</v>
      </c>
    </row>
    <row r="13">
      <c r="A13" s="1">
        <v>44029.0</v>
      </c>
      <c r="B13" s="2" t="s">
        <v>13</v>
      </c>
      <c r="C13" s="2" t="s">
        <v>5</v>
      </c>
      <c r="D13" s="3">
        <v>130.32</v>
      </c>
    </row>
    <row r="14">
      <c r="A14" s="1">
        <v>44029.0</v>
      </c>
      <c r="B14" s="2" t="s">
        <v>14</v>
      </c>
      <c r="C14" s="2" t="s">
        <v>15</v>
      </c>
      <c r="D14" s="3">
        <v>55.09</v>
      </c>
    </row>
    <row r="15">
      <c r="A15" s="1">
        <v>44029.0</v>
      </c>
      <c r="B15" s="2" t="s">
        <v>14</v>
      </c>
      <c r="C15" s="2" t="s">
        <v>5</v>
      </c>
      <c r="D15" s="3">
        <v>130.32</v>
      </c>
    </row>
    <row r="16">
      <c r="A16" s="1">
        <v>44029.0</v>
      </c>
      <c r="B16" s="2" t="s">
        <v>16</v>
      </c>
      <c r="C16" s="2" t="s">
        <v>12</v>
      </c>
      <c r="D16" s="3">
        <v>39.8</v>
      </c>
    </row>
    <row r="17">
      <c r="A17" s="1">
        <v>44029.0</v>
      </c>
      <c r="B17" s="2" t="s">
        <v>16</v>
      </c>
      <c r="C17" s="2" t="s">
        <v>5</v>
      </c>
      <c r="D17" s="3">
        <v>130.32</v>
      </c>
    </row>
    <row r="18">
      <c r="A18" s="1">
        <v>44023.0</v>
      </c>
      <c r="B18" s="2" t="s">
        <v>17</v>
      </c>
      <c r="C18" s="2" t="s">
        <v>5</v>
      </c>
      <c r="D18" s="3">
        <v>130.32</v>
      </c>
    </row>
    <row r="19">
      <c r="A19" s="1">
        <v>44028.0</v>
      </c>
      <c r="B19" s="2" t="s">
        <v>18</v>
      </c>
      <c r="C19" s="2" t="s">
        <v>8</v>
      </c>
      <c r="D19" s="3">
        <v>72.08</v>
      </c>
    </row>
    <row r="20">
      <c r="A20" s="1">
        <v>44035.0</v>
      </c>
      <c r="B20" s="2" t="s">
        <v>19</v>
      </c>
      <c r="C20" s="2" t="s">
        <v>7</v>
      </c>
      <c r="D20" s="3">
        <v>65.28</v>
      </c>
    </row>
    <row r="21">
      <c r="A21" s="1">
        <v>44035.0</v>
      </c>
      <c r="B21" s="2" t="s">
        <v>19</v>
      </c>
      <c r="C21" s="2" t="s">
        <v>12</v>
      </c>
      <c r="D21" s="3">
        <v>39.8</v>
      </c>
    </row>
    <row r="22">
      <c r="A22" s="1">
        <v>44035.0</v>
      </c>
      <c r="B22" s="2" t="s">
        <v>19</v>
      </c>
      <c r="C22" s="2" t="s">
        <v>9</v>
      </c>
      <c r="D22" s="3">
        <v>65.28</v>
      </c>
    </row>
    <row r="23">
      <c r="A23" s="1">
        <v>44034.0</v>
      </c>
      <c r="B23" s="2" t="s">
        <v>20</v>
      </c>
      <c r="C23" s="2" t="s">
        <v>12</v>
      </c>
      <c r="D23" s="3">
        <v>39.8</v>
      </c>
    </row>
    <row r="24">
      <c r="A24" s="1">
        <v>44034.0</v>
      </c>
      <c r="B24" s="2" t="s">
        <v>20</v>
      </c>
      <c r="C24" s="2" t="s">
        <v>5</v>
      </c>
      <c r="D24" s="3">
        <v>130.32</v>
      </c>
    </row>
    <row r="25">
      <c r="A25" s="1">
        <v>44033.0</v>
      </c>
      <c r="B25" s="2" t="s">
        <v>21</v>
      </c>
      <c r="C25" s="2" t="s">
        <v>15</v>
      </c>
      <c r="D25" s="3">
        <v>55.09</v>
      </c>
    </row>
    <row r="26">
      <c r="A26" s="1">
        <v>44033.0</v>
      </c>
      <c r="B26" s="2" t="s">
        <v>21</v>
      </c>
      <c r="C26" s="2" t="s">
        <v>5</v>
      </c>
      <c r="D26" s="3">
        <v>130.32</v>
      </c>
    </row>
    <row r="27">
      <c r="A27" s="1">
        <v>44033.0</v>
      </c>
      <c r="B27" s="2" t="s">
        <v>22</v>
      </c>
      <c r="C27" s="2" t="s">
        <v>12</v>
      </c>
      <c r="D27" s="3">
        <v>39.8</v>
      </c>
    </row>
    <row r="28">
      <c r="A28" s="1">
        <v>44033.0</v>
      </c>
      <c r="B28" s="2" t="s">
        <v>22</v>
      </c>
      <c r="C28" s="2" t="s">
        <v>5</v>
      </c>
      <c r="D28" s="3">
        <v>130.32</v>
      </c>
    </row>
    <row r="29">
      <c r="A29" s="1">
        <v>44011.0</v>
      </c>
      <c r="B29" s="2" t="s">
        <v>23</v>
      </c>
      <c r="C29" s="2" t="s">
        <v>12</v>
      </c>
      <c r="D29" s="3">
        <v>39.8</v>
      </c>
    </row>
    <row r="30">
      <c r="A30" s="1">
        <v>44011.0</v>
      </c>
      <c r="B30" s="2" t="s">
        <v>23</v>
      </c>
      <c r="C30" s="2" t="s">
        <v>5</v>
      </c>
      <c r="D30" s="3">
        <v>130.32</v>
      </c>
    </row>
    <row r="31">
      <c r="A31" s="1">
        <v>44012.0</v>
      </c>
      <c r="B31" s="2" t="s">
        <v>24</v>
      </c>
      <c r="C31" s="2" t="s">
        <v>7</v>
      </c>
      <c r="D31" s="3">
        <v>65.28</v>
      </c>
    </row>
    <row r="32">
      <c r="A32" s="1">
        <v>44012.0</v>
      </c>
      <c r="B32" s="2" t="s">
        <v>24</v>
      </c>
      <c r="C32" s="2" t="s">
        <v>25</v>
      </c>
      <c r="D32" s="3">
        <v>137.37</v>
      </c>
    </row>
    <row r="33">
      <c r="A33" s="1">
        <v>44012.0</v>
      </c>
      <c r="B33" s="2" t="s">
        <v>24</v>
      </c>
      <c r="C33" s="2" t="s">
        <v>26</v>
      </c>
      <c r="D33" s="3">
        <v>65.28</v>
      </c>
    </row>
    <row r="34">
      <c r="A34" s="1">
        <v>44012.0</v>
      </c>
      <c r="B34" s="2" t="s">
        <v>24</v>
      </c>
      <c r="C34" s="2" t="s">
        <v>8</v>
      </c>
      <c r="D34" s="3">
        <v>72.08</v>
      </c>
    </row>
    <row r="35">
      <c r="A35" s="1">
        <v>44012.0</v>
      </c>
      <c r="B35" s="2" t="s">
        <v>24</v>
      </c>
      <c r="C35" s="2" t="s">
        <v>9</v>
      </c>
      <c r="D35" s="3">
        <v>65.28</v>
      </c>
    </row>
    <row r="36">
      <c r="A36" s="1">
        <v>44012.0</v>
      </c>
      <c r="B36" s="2" t="s">
        <v>24</v>
      </c>
      <c r="C36" s="2" t="s">
        <v>5</v>
      </c>
      <c r="D36" s="3">
        <v>130.32</v>
      </c>
    </row>
    <row r="37">
      <c r="A37" s="1">
        <v>44025.0</v>
      </c>
      <c r="B37" s="2" t="s">
        <v>27</v>
      </c>
      <c r="C37" s="2" t="s">
        <v>5</v>
      </c>
      <c r="D37" s="3">
        <v>130.32</v>
      </c>
    </row>
    <row r="38">
      <c r="A38" s="1">
        <v>44033.0</v>
      </c>
      <c r="B38" s="2" t="s">
        <v>28</v>
      </c>
      <c r="C38" s="2" t="s">
        <v>5</v>
      </c>
      <c r="D38" s="3">
        <v>130.32</v>
      </c>
    </row>
    <row r="39">
      <c r="A39" s="1">
        <v>44036.0</v>
      </c>
      <c r="B39" s="2" t="s">
        <v>29</v>
      </c>
      <c r="C39" s="2" t="s">
        <v>12</v>
      </c>
      <c r="D39" s="3">
        <v>39.8</v>
      </c>
    </row>
    <row r="40">
      <c r="A40" s="1">
        <v>44036.0</v>
      </c>
      <c r="B40" s="2" t="s">
        <v>29</v>
      </c>
      <c r="C40" s="2" t="s">
        <v>5</v>
      </c>
      <c r="D40" s="3">
        <v>130.32</v>
      </c>
    </row>
    <row r="41">
      <c r="A41" s="1">
        <v>44027.0</v>
      </c>
      <c r="B41" s="2" t="s">
        <v>30</v>
      </c>
      <c r="C41" s="2" t="s">
        <v>26</v>
      </c>
      <c r="D41" s="3">
        <v>65.28</v>
      </c>
    </row>
    <row r="42">
      <c r="A42" s="1">
        <v>44027.0</v>
      </c>
      <c r="B42" s="2" t="s">
        <v>30</v>
      </c>
      <c r="C42" s="2" t="s">
        <v>12</v>
      </c>
      <c r="D42" s="3">
        <v>39.8</v>
      </c>
    </row>
    <row r="43">
      <c r="A43" s="1">
        <v>44027.0</v>
      </c>
      <c r="B43" s="2" t="s">
        <v>30</v>
      </c>
      <c r="C43" s="2" t="s">
        <v>5</v>
      </c>
      <c r="D43" s="3">
        <v>130.32</v>
      </c>
    </row>
    <row r="44">
      <c r="A44" s="1">
        <v>44035.0</v>
      </c>
      <c r="B44" s="2" t="s">
        <v>31</v>
      </c>
      <c r="C44" s="2" t="s">
        <v>25</v>
      </c>
      <c r="D44" s="3">
        <v>137.37</v>
      </c>
    </row>
    <row r="45">
      <c r="A45" s="1">
        <v>44035.0</v>
      </c>
      <c r="B45" s="2" t="s">
        <v>31</v>
      </c>
      <c r="C45" s="2" t="s">
        <v>26</v>
      </c>
      <c r="D45" s="3">
        <v>65.28</v>
      </c>
    </row>
    <row r="46">
      <c r="A46" s="1">
        <v>44011.0</v>
      </c>
      <c r="B46" s="2" t="s">
        <v>32</v>
      </c>
      <c r="C46" s="2" t="s">
        <v>7</v>
      </c>
      <c r="D46" s="3">
        <v>65.28</v>
      </c>
    </row>
    <row r="47">
      <c r="A47" s="1">
        <v>44011.0</v>
      </c>
      <c r="B47" s="2" t="s">
        <v>32</v>
      </c>
      <c r="C47" s="2" t="s">
        <v>9</v>
      </c>
      <c r="D47" s="3">
        <v>65.28</v>
      </c>
    </row>
    <row r="48">
      <c r="A48" s="1">
        <v>44028.0</v>
      </c>
      <c r="B48" s="2" t="s">
        <v>33</v>
      </c>
      <c r="C48" s="2" t="s">
        <v>7</v>
      </c>
      <c r="D48" s="3">
        <v>65.28</v>
      </c>
    </row>
    <row r="49">
      <c r="A49" s="1">
        <v>44028.0</v>
      </c>
      <c r="B49" s="2" t="s">
        <v>33</v>
      </c>
      <c r="C49" s="2" t="s">
        <v>9</v>
      </c>
      <c r="D49" s="3">
        <v>65.28</v>
      </c>
    </row>
    <row r="50">
      <c r="A50" s="1">
        <v>44023.0</v>
      </c>
      <c r="B50" s="2" t="s">
        <v>34</v>
      </c>
      <c r="C50" s="2" t="s">
        <v>7</v>
      </c>
      <c r="D50" s="3">
        <v>65.28</v>
      </c>
    </row>
    <row r="51">
      <c r="A51" s="1">
        <v>44023.0</v>
      </c>
      <c r="B51" s="2" t="s">
        <v>34</v>
      </c>
      <c r="C51" s="2" t="s">
        <v>26</v>
      </c>
      <c r="D51" s="3">
        <v>65.28</v>
      </c>
    </row>
    <row r="52">
      <c r="A52" s="1">
        <v>44023.0</v>
      </c>
      <c r="B52" s="2" t="s">
        <v>34</v>
      </c>
      <c r="C52" s="2" t="s">
        <v>8</v>
      </c>
      <c r="D52" s="3">
        <v>72.08</v>
      </c>
    </row>
    <row r="53">
      <c r="A53" s="1">
        <v>44023.0</v>
      </c>
      <c r="B53" s="2" t="s">
        <v>34</v>
      </c>
      <c r="C53" s="2" t="s">
        <v>9</v>
      </c>
      <c r="D53" s="3">
        <v>65.28</v>
      </c>
    </row>
    <row r="54">
      <c r="A54" s="1">
        <v>44023.0</v>
      </c>
      <c r="B54" s="2" t="s">
        <v>34</v>
      </c>
      <c r="C54" s="2" t="s">
        <v>5</v>
      </c>
      <c r="D54" s="3">
        <v>130.32</v>
      </c>
    </row>
    <row r="55">
      <c r="A55" s="1">
        <v>44021.0</v>
      </c>
      <c r="B55" s="2" t="s">
        <v>35</v>
      </c>
      <c r="C55" s="2" t="s">
        <v>7</v>
      </c>
      <c r="D55" s="3">
        <v>65.28</v>
      </c>
    </row>
    <row r="56">
      <c r="A56" s="1">
        <v>44021.0</v>
      </c>
      <c r="B56" s="2" t="s">
        <v>35</v>
      </c>
      <c r="C56" s="2" t="s">
        <v>9</v>
      </c>
      <c r="D56" s="3">
        <v>65.28</v>
      </c>
    </row>
    <row r="57">
      <c r="A57" s="1">
        <v>44021.0</v>
      </c>
      <c r="B57" s="2" t="s">
        <v>35</v>
      </c>
      <c r="C57" s="2" t="s">
        <v>5</v>
      </c>
      <c r="D57" s="3">
        <v>130.32</v>
      </c>
    </row>
    <row r="58">
      <c r="A58" s="1">
        <v>44029.0</v>
      </c>
      <c r="B58" s="2" t="s">
        <v>35</v>
      </c>
      <c r="C58" s="2" t="s">
        <v>26</v>
      </c>
      <c r="D58" s="3">
        <v>65.28</v>
      </c>
    </row>
    <row r="59">
      <c r="A59" s="1">
        <v>44013.0</v>
      </c>
      <c r="B59" s="2" t="s">
        <v>36</v>
      </c>
      <c r="C59" s="2" t="s">
        <v>7</v>
      </c>
      <c r="D59" s="3">
        <v>65.28</v>
      </c>
    </row>
    <row r="60">
      <c r="A60" s="1">
        <v>44013.0</v>
      </c>
      <c r="B60" s="2" t="s">
        <v>36</v>
      </c>
      <c r="C60" s="2" t="s">
        <v>25</v>
      </c>
      <c r="D60" s="3">
        <v>137.37</v>
      </c>
    </row>
    <row r="61">
      <c r="A61" s="1">
        <v>44013.0</v>
      </c>
      <c r="B61" s="2" t="s">
        <v>36</v>
      </c>
      <c r="C61" s="2" t="s">
        <v>26</v>
      </c>
      <c r="D61" s="3">
        <v>65.28</v>
      </c>
    </row>
    <row r="62">
      <c r="A62" s="1">
        <v>44013.0</v>
      </c>
      <c r="B62" s="2" t="s">
        <v>36</v>
      </c>
      <c r="C62" s="2" t="s">
        <v>8</v>
      </c>
      <c r="D62" s="3">
        <v>72.08</v>
      </c>
    </row>
    <row r="63">
      <c r="A63" s="1">
        <v>44013.0</v>
      </c>
      <c r="B63" s="2" t="s">
        <v>36</v>
      </c>
      <c r="C63" s="2" t="s">
        <v>9</v>
      </c>
      <c r="D63" s="3">
        <v>65.28</v>
      </c>
    </row>
    <row r="64">
      <c r="A64" s="1">
        <v>44027.0</v>
      </c>
      <c r="B64" s="2" t="s">
        <v>37</v>
      </c>
      <c r="C64" s="2" t="s">
        <v>7</v>
      </c>
      <c r="D64" s="3">
        <v>65.28</v>
      </c>
    </row>
    <row r="65">
      <c r="A65" s="1">
        <v>44027.0</v>
      </c>
      <c r="B65" s="2" t="s">
        <v>37</v>
      </c>
      <c r="C65" s="2" t="s">
        <v>9</v>
      </c>
      <c r="D65" s="3">
        <v>65.28</v>
      </c>
    </row>
    <row r="66">
      <c r="A66" s="1">
        <v>44027.0</v>
      </c>
      <c r="B66" s="2" t="s">
        <v>37</v>
      </c>
      <c r="C66" s="2" t="s">
        <v>5</v>
      </c>
      <c r="D66" s="3">
        <v>130.32</v>
      </c>
    </row>
    <row r="67">
      <c r="A67" s="1">
        <v>44020.0</v>
      </c>
      <c r="B67" s="2" t="s">
        <v>38</v>
      </c>
      <c r="C67" s="2" t="s">
        <v>15</v>
      </c>
      <c r="D67" s="3">
        <v>55.09</v>
      </c>
    </row>
    <row r="68">
      <c r="A68" s="1">
        <v>44020.0</v>
      </c>
      <c r="B68" s="2" t="s">
        <v>38</v>
      </c>
      <c r="C68" s="2" t="s">
        <v>5</v>
      </c>
      <c r="D68" s="3">
        <v>130.32</v>
      </c>
    </row>
    <row r="69">
      <c r="A69" s="1">
        <v>44020.0</v>
      </c>
      <c r="B69" s="2" t="s">
        <v>39</v>
      </c>
      <c r="C69" s="2" t="s">
        <v>12</v>
      </c>
      <c r="D69" s="3">
        <v>39.8</v>
      </c>
    </row>
    <row r="70">
      <c r="A70" s="1">
        <v>44020.0</v>
      </c>
      <c r="B70" s="2" t="s">
        <v>39</v>
      </c>
      <c r="C70" s="2" t="s">
        <v>5</v>
      </c>
      <c r="D70" s="3">
        <v>130.32</v>
      </c>
    </row>
    <row r="71">
      <c r="A71" s="1">
        <v>44035.0</v>
      </c>
      <c r="B71" s="2" t="s">
        <v>40</v>
      </c>
      <c r="C71" s="2" t="s">
        <v>5</v>
      </c>
      <c r="D71" s="3">
        <v>130.32</v>
      </c>
    </row>
    <row r="72">
      <c r="A72" s="1">
        <v>44012.0</v>
      </c>
      <c r="B72" s="2" t="s">
        <v>41</v>
      </c>
      <c r="C72" s="2" t="s">
        <v>15</v>
      </c>
      <c r="D72" s="3">
        <v>55.09</v>
      </c>
    </row>
    <row r="73">
      <c r="A73" s="1">
        <v>44032.0</v>
      </c>
      <c r="B73" s="2" t="s">
        <v>42</v>
      </c>
      <c r="C73" s="2" t="s">
        <v>8</v>
      </c>
      <c r="D73" s="3">
        <v>72.08</v>
      </c>
    </row>
    <row r="74">
      <c r="A74" s="1">
        <v>44027.0</v>
      </c>
      <c r="B74" s="2" t="s">
        <v>43</v>
      </c>
      <c r="C74" s="2" t="s">
        <v>5</v>
      </c>
      <c r="D74" s="3">
        <v>130.32</v>
      </c>
    </row>
    <row r="75">
      <c r="A75" s="1">
        <v>44023.0</v>
      </c>
      <c r="B75" s="2" t="s">
        <v>44</v>
      </c>
      <c r="C75" s="2" t="s">
        <v>15</v>
      </c>
      <c r="D75" s="3">
        <v>55.09</v>
      </c>
    </row>
    <row r="76">
      <c r="A76" s="1">
        <v>44023.0</v>
      </c>
      <c r="B76" s="2" t="s">
        <v>44</v>
      </c>
      <c r="C76" s="2" t="s">
        <v>5</v>
      </c>
      <c r="D76" s="3">
        <v>130.32</v>
      </c>
    </row>
    <row r="77">
      <c r="A77" s="1">
        <v>44029.0</v>
      </c>
      <c r="B77" s="2" t="s">
        <v>45</v>
      </c>
      <c r="C77" s="2" t="s">
        <v>5</v>
      </c>
      <c r="D77" s="3">
        <v>130.32</v>
      </c>
    </row>
    <row r="78">
      <c r="A78" s="1">
        <v>44035.0</v>
      </c>
      <c r="B78" s="2" t="s">
        <v>46</v>
      </c>
      <c r="C78" s="2" t="s">
        <v>7</v>
      </c>
      <c r="D78" s="3">
        <v>65.28</v>
      </c>
    </row>
    <row r="79">
      <c r="A79" s="1">
        <v>44035.0</v>
      </c>
      <c r="B79" s="2" t="s">
        <v>46</v>
      </c>
      <c r="C79" s="2" t="s">
        <v>26</v>
      </c>
      <c r="D79" s="3">
        <v>65.28</v>
      </c>
    </row>
    <row r="80">
      <c r="A80" s="1">
        <v>44035.0</v>
      </c>
      <c r="B80" s="2" t="s">
        <v>46</v>
      </c>
      <c r="C80" s="2" t="s">
        <v>9</v>
      </c>
      <c r="D80" s="3">
        <v>65.28</v>
      </c>
    </row>
    <row r="81">
      <c r="A81" s="1">
        <v>44026.0</v>
      </c>
      <c r="B81" s="2" t="s">
        <v>47</v>
      </c>
      <c r="C81" s="2" t="s">
        <v>12</v>
      </c>
      <c r="D81" s="3">
        <v>39.8</v>
      </c>
    </row>
    <row r="82">
      <c r="A82" s="1">
        <v>44026.0</v>
      </c>
      <c r="B82" s="2" t="s">
        <v>47</v>
      </c>
      <c r="C82" s="2" t="s">
        <v>5</v>
      </c>
      <c r="D82" s="3">
        <v>130.32</v>
      </c>
    </row>
    <row r="83">
      <c r="A83" s="1">
        <v>44014.0</v>
      </c>
      <c r="B83" s="2" t="s">
        <v>48</v>
      </c>
      <c r="C83" s="2" t="s">
        <v>8</v>
      </c>
      <c r="D83" s="3">
        <v>72.08</v>
      </c>
    </row>
    <row r="84">
      <c r="A84" s="1">
        <v>44033.0</v>
      </c>
      <c r="B84" s="2" t="s">
        <v>49</v>
      </c>
      <c r="C84" s="2" t="s">
        <v>15</v>
      </c>
      <c r="D84" s="3">
        <v>55.09</v>
      </c>
    </row>
    <row r="85">
      <c r="A85" s="1">
        <v>44033.0</v>
      </c>
      <c r="B85" s="2" t="s">
        <v>49</v>
      </c>
      <c r="C85" s="2" t="s">
        <v>5</v>
      </c>
      <c r="D85" s="3">
        <v>130.32</v>
      </c>
    </row>
    <row r="86">
      <c r="A86" s="1">
        <v>44032.0</v>
      </c>
      <c r="B86" s="2" t="s">
        <v>50</v>
      </c>
      <c r="C86" s="2" t="s">
        <v>7</v>
      </c>
      <c r="D86" s="3">
        <v>65.28</v>
      </c>
    </row>
    <row r="87">
      <c r="A87" s="1">
        <v>44032.0</v>
      </c>
      <c r="B87" s="2" t="s">
        <v>50</v>
      </c>
      <c r="C87" s="2" t="s">
        <v>9</v>
      </c>
      <c r="D87" s="3">
        <v>65.28</v>
      </c>
    </row>
    <row r="88">
      <c r="A88" s="1">
        <v>44025.0</v>
      </c>
      <c r="B88" s="2" t="s">
        <v>51</v>
      </c>
      <c r="C88" s="2" t="s">
        <v>12</v>
      </c>
      <c r="D88" s="3">
        <v>39.8</v>
      </c>
    </row>
    <row r="89">
      <c r="A89" s="1">
        <v>44025.0</v>
      </c>
      <c r="B89" s="2" t="s">
        <v>51</v>
      </c>
      <c r="C89" s="2" t="s">
        <v>5</v>
      </c>
      <c r="D89" s="3">
        <v>130.32</v>
      </c>
    </row>
    <row r="90">
      <c r="A90" s="1">
        <v>44032.0</v>
      </c>
      <c r="B90" s="2" t="s">
        <v>52</v>
      </c>
      <c r="C90" s="2" t="s">
        <v>7</v>
      </c>
      <c r="D90" s="3">
        <v>65.28</v>
      </c>
    </row>
    <row r="91">
      <c r="A91" s="1">
        <v>44032.0</v>
      </c>
      <c r="B91" s="2" t="s">
        <v>52</v>
      </c>
      <c r="C91" s="2" t="s">
        <v>25</v>
      </c>
      <c r="D91" s="3">
        <v>137.37</v>
      </c>
    </row>
    <row r="92">
      <c r="A92" s="1">
        <v>44032.0</v>
      </c>
      <c r="B92" s="2" t="s">
        <v>52</v>
      </c>
      <c r="C92" s="2" t="s">
        <v>26</v>
      </c>
      <c r="D92" s="3">
        <v>65.28</v>
      </c>
    </row>
    <row r="93">
      <c r="A93" s="1">
        <v>44032.0</v>
      </c>
      <c r="B93" s="2" t="s">
        <v>52</v>
      </c>
      <c r="C93" s="2" t="s">
        <v>12</v>
      </c>
      <c r="D93" s="3">
        <v>39.8</v>
      </c>
    </row>
    <row r="94">
      <c r="A94" s="1">
        <v>44032.0</v>
      </c>
      <c r="B94" s="2" t="s">
        <v>52</v>
      </c>
      <c r="C94" s="2" t="s">
        <v>9</v>
      </c>
      <c r="D94" s="3">
        <v>65.28</v>
      </c>
    </row>
    <row r="95">
      <c r="A95" s="1">
        <v>44032.0</v>
      </c>
      <c r="B95" s="2" t="s">
        <v>52</v>
      </c>
      <c r="C95" s="2" t="s">
        <v>5</v>
      </c>
      <c r="D95" s="3">
        <v>130.32</v>
      </c>
    </row>
    <row r="96">
      <c r="A96" s="1">
        <v>44025.0</v>
      </c>
      <c r="B96" s="2" t="s">
        <v>53</v>
      </c>
      <c r="C96" s="2" t="s">
        <v>5</v>
      </c>
      <c r="D96" s="3">
        <v>130.32</v>
      </c>
    </row>
    <row r="97">
      <c r="A97" s="1">
        <v>44036.0</v>
      </c>
      <c r="B97" s="2" t="s">
        <v>54</v>
      </c>
      <c r="C97" s="2" t="s">
        <v>5</v>
      </c>
      <c r="D97" s="3">
        <v>130.32</v>
      </c>
    </row>
    <row r="98">
      <c r="A98" s="1">
        <v>44026.0</v>
      </c>
      <c r="B98" s="2" t="s">
        <v>55</v>
      </c>
      <c r="C98" s="2" t="s">
        <v>15</v>
      </c>
      <c r="D98" s="3">
        <v>55.09</v>
      </c>
    </row>
    <row r="99">
      <c r="A99" s="1">
        <v>44026.0</v>
      </c>
      <c r="B99" s="2" t="s">
        <v>55</v>
      </c>
      <c r="C99" s="2" t="s">
        <v>5</v>
      </c>
      <c r="D99" s="3">
        <v>130.32</v>
      </c>
    </row>
    <row r="100">
      <c r="A100" s="1">
        <v>44036.0</v>
      </c>
      <c r="B100" s="2" t="s">
        <v>56</v>
      </c>
      <c r="C100" s="2" t="s">
        <v>25</v>
      </c>
      <c r="D100" s="3">
        <v>137.37</v>
      </c>
    </row>
    <row r="101">
      <c r="A101" s="1">
        <v>44036.0</v>
      </c>
      <c r="B101" s="2" t="s">
        <v>56</v>
      </c>
      <c r="C101" s="2" t="s">
        <v>26</v>
      </c>
      <c r="D101" s="3">
        <v>65.28</v>
      </c>
    </row>
    <row r="102">
      <c r="A102" s="1">
        <v>44034.0</v>
      </c>
      <c r="B102" s="2" t="s">
        <v>57</v>
      </c>
      <c r="C102" s="2" t="s">
        <v>26</v>
      </c>
      <c r="D102" s="3">
        <v>65.28</v>
      </c>
    </row>
    <row r="103">
      <c r="A103" s="1">
        <v>44034.0</v>
      </c>
      <c r="B103" s="2" t="s">
        <v>57</v>
      </c>
      <c r="C103" s="2" t="s">
        <v>15</v>
      </c>
      <c r="D103" s="3">
        <v>55.09</v>
      </c>
    </row>
    <row r="104">
      <c r="A104" s="1">
        <v>44034.0</v>
      </c>
      <c r="B104" s="2" t="s">
        <v>57</v>
      </c>
      <c r="C104" s="2" t="s">
        <v>5</v>
      </c>
      <c r="D104" s="3">
        <v>130.32</v>
      </c>
    </row>
    <row r="105">
      <c r="A105" s="1">
        <v>44026.0</v>
      </c>
      <c r="B105" s="2" t="s">
        <v>58</v>
      </c>
      <c r="C105" s="2" t="s">
        <v>25</v>
      </c>
      <c r="D105" s="3">
        <v>137.37</v>
      </c>
    </row>
    <row r="106">
      <c r="A106" s="1">
        <v>44026.0</v>
      </c>
      <c r="B106" s="2" t="s">
        <v>58</v>
      </c>
      <c r="C106" s="2" t="s">
        <v>26</v>
      </c>
      <c r="D106" s="3">
        <v>65.28</v>
      </c>
    </row>
    <row r="107">
      <c r="A107" s="1">
        <v>44026.0</v>
      </c>
      <c r="B107" s="2" t="s">
        <v>58</v>
      </c>
      <c r="C107" s="2" t="s">
        <v>15</v>
      </c>
      <c r="D107" s="3">
        <v>55.09</v>
      </c>
    </row>
    <row r="108">
      <c r="A108" s="1">
        <v>44026.0</v>
      </c>
      <c r="B108" s="2" t="s">
        <v>58</v>
      </c>
      <c r="C108" s="2" t="s">
        <v>5</v>
      </c>
      <c r="D108" s="3">
        <v>130.32</v>
      </c>
    </row>
    <row r="109">
      <c r="A109" s="1">
        <v>44019.0</v>
      </c>
      <c r="B109" s="2" t="s">
        <v>59</v>
      </c>
      <c r="C109" s="2" t="s">
        <v>15</v>
      </c>
      <c r="D109" s="3">
        <v>55.09</v>
      </c>
    </row>
    <row r="110">
      <c r="A110" s="1">
        <v>44019.0</v>
      </c>
      <c r="B110" s="2" t="s">
        <v>59</v>
      </c>
      <c r="C110" s="2" t="s">
        <v>60</v>
      </c>
      <c r="D110" s="3">
        <v>82.14</v>
      </c>
    </row>
    <row r="111">
      <c r="A111" s="1">
        <v>44026.0</v>
      </c>
      <c r="B111" s="2" t="s">
        <v>61</v>
      </c>
      <c r="C111" s="2" t="s">
        <v>15</v>
      </c>
      <c r="D111" s="3">
        <v>55.09</v>
      </c>
    </row>
    <row r="112">
      <c r="A112" s="1">
        <v>44026.0</v>
      </c>
      <c r="B112" s="2" t="s">
        <v>61</v>
      </c>
      <c r="C112" s="2" t="s">
        <v>5</v>
      </c>
      <c r="D112" s="3">
        <v>130.32</v>
      </c>
    </row>
    <row r="113">
      <c r="A113" s="1">
        <v>44021.0</v>
      </c>
      <c r="B113" s="2" t="s">
        <v>62</v>
      </c>
      <c r="C113" s="2" t="s">
        <v>5</v>
      </c>
      <c r="D113" s="3">
        <v>130.32</v>
      </c>
    </row>
    <row r="114">
      <c r="A114" s="1">
        <v>44033.0</v>
      </c>
      <c r="B114" s="2" t="s">
        <v>63</v>
      </c>
      <c r="C114" s="2" t="s">
        <v>5</v>
      </c>
      <c r="D114" s="3">
        <v>130.32</v>
      </c>
    </row>
    <row r="115">
      <c r="A115" s="1">
        <v>44033.0</v>
      </c>
      <c r="B115" s="2" t="s">
        <v>63</v>
      </c>
      <c r="C115" s="2" t="s">
        <v>25</v>
      </c>
      <c r="D115" s="3">
        <v>137.37</v>
      </c>
    </row>
    <row r="116">
      <c r="A116" s="1">
        <v>44033.0</v>
      </c>
      <c r="B116" s="2" t="s">
        <v>63</v>
      </c>
      <c r="C116" s="2" t="s">
        <v>26</v>
      </c>
      <c r="D116" s="3">
        <v>65.28</v>
      </c>
    </row>
    <row r="117">
      <c r="A117" s="1">
        <v>44028.0</v>
      </c>
      <c r="B117" s="2" t="s">
        <v>64</v>
      </c>
      <c r="C117" s="2" t="s">
        <v>25</v>
      </c>
      <c r="D117" s="3">
        <v>137.37</v>
      </c>
    </row>
    <row r="118">
      <c r="A118" s="1">
        <v>44028.0</v>
      </c>
      <c r="B118" s="2" t="s">
        <v>64</v>
      </c>
      <c r="C118" s="2" t="s">
        <v>26</v>
      </c>
      <c r="D118" s="3">
        <v>65.28</v>
      </c>
    </row>
    <row r="119">
      <c r="A119" s="1">
        <v>44033.0</v>
      </c>
      <c r="B119" s="2" t="s">
        <v>65</v>
      </c>
      <c r="C119" s="2" t="s">
        <v>7</v>
      </c>
      <c r="D119" s="3">
        <v>65.28</v>
      </c>
    </row>
    <row r="120">
      <c r="A120" s="1">
        <v>44033.0</v>
      </c>
      <c r="B120" s="2" t="s">
        <v>65</v>
      </c>
      <c r="C120" s="2" t="s">
        <v>8</v>
      </c>
      <c r="D120" s="3">
        <v>72.08</v>
      </c>
    </row>
    <row r="121">
      <c r="A121" s="1">
        <v>44033.0</v>
      </c>
      <c r="B121" s="2" t="s">
        <v>65</v>
      </c>
      <c r="C121" s="2" t="s">
        <v>9</v>
      </c>
      <c r="D121" s="3">
        <v>65.28</v>
      </c>
    </row>
    <row r="122">
      <c r="A122" s="1">
        <v>44033.0</v>
      </c>
      <c r="B122" s="2" t="s">
        <v>65</v>
      </c>
      <c r="C122" s="2" t="s">
        <v>5</v>
      </c>
      <c r="D122" s="3">
        <v>130.32</v>
      </c>
    </row>
    <row r="123">
      <c r="A123" s="1">
        <v>44022.0</v>
      </c>
      <c r="B123" s="2" t="s">
        <v>66</v>
      </c>
      <c r="C123" s="2" t="s">
        <v>15</v>
      </c>
      <c r="D123" s="3">
        <v>55.09</v>
      </c>
    </row>
    <row r="124">
      <c r="A124" s="1">
        <v>44022.0</v>
      </c>
      <c r="B124" s="2" t="s">
        <v>66</v>
      </c>
      <c r="C124" s="2" t="s">
        <v>5</v>
      </c>
      <c r="D124" s="3">
        <v>130.32</v>
      </c>
    </row>
    <row r="125">
      <c r="A125" s="1">
        <v>44029.0</v>
      </c>
      <c r="B125" s="2" t="s">
        <v>67</v>
      </c>
      <c r="C125" s="2" t="s">
        <v>7</v>
      </c>
      <c r="D125" s="3">
        <v>65.28</v>
      </c>
    </row>
    <row r="126">
      <c r="A126" s="1">
        <v>44029.0</v>
      </c>
      <c r="B126" s="2" t="s">
        <v>67</v>
      </c>
      <c r="C126" s="2" t="s">
        <v>8</v>
      </c>
      <c r="D126" s="3">
        <v>72.08</v>
      </c>
    </row>
    <row r="127">
      <c r="A127" s="1">
        <v>44029.0</v>
      </c>
      <c r="B127" s="2" t="s">
        <v>67</v>
      </c>
      <c r="C127" s="2" t="s">
        <v>9</v>
      </c>
      <c r="D127" s="3">
        <v>65.28</v>
      </c>
    </row>
    <row r="128">
      <c r="A128" s="1">
        <v>44011.0</v>
      </c>
      <c r="B128" s="2" t="s">
        <v>68</v>
      </c>
      <c r="C128" s="2" t="s">
        <v>7</v>
      </c>
      <c r="D128" s="3">
        <v>65.28</v>
      </c>
    </row>
    <row r="129">
      <c r="A129" s="1">
        <v>44011.0</v>
      </c>
      <c r="B129" s="2" t="s">
        <v>68</v>
      </c>
      <c r="C129" s="2" t="s">
        <v>26</v>
      </c>
      <c r="D129" s="3">
        <v>65.28</v>
      </c>
    </row>
    <row r="130">
      <c r="A130" s="1">
        <v>44011.0</v>
      </c>
      <c r="B130" s="2" t="s">
        <v>68</v>
      </c>
      <c r="C130" s="2" t="s">
        <v>12</v>
      </c>
      <c r="D130" s="3">
        <v>39.8</v>
      </c>
    </row>
    <row r="131">
      <c r="A131" s="1">
        <v>44011.0</v>
      </c>
      <c r="B131" s="2" t="s">
        <v>68</v>
      </c>
      <c r="C131" s="2" t="s">
        <v>9</v>
      </c>
      <c r="D131" s="3">
        <v>65.28</v>
      </c>
    </row>
    <row r="132">
      <c r="A132" s="1">
        <v>44022.0</v>
      </c>
      <c r="B132" s="2" t="s">
        <v>69</v>
      </c>
      <c r="C132" s="2" t="s">
        <v>26</v>
      </c>
      <c r="D132" s="3">
        <v>65.28</v>
      </c>
    </row>
    <row r="133">
      <c r="A133" s="1">
        <v>44029.0</v>
      </c>
      <c r="B133" s="2" t="s">
        <v>70</v>
      </c>
      <c r="C133" s="2" t="s">
        <v>12</v>
      </c>
      <c r="D133" s="3">
        <v>39.8</v>
      </c>
    </row>
    <row r="134">
      <c r="A134" s="1">
        <v>44032.0</v>
      </c>
      <c r="B134" s="2" t="s">
        <v>71</v>
      </c>
      <c r="C134" s="2" t="s">
        <v>7</v>
      </c>
      <c r="D134" s="3">
        <v>65.28</v>
      </c>
    </row>
    <row r="135">
      <c r="A135" s="1">
        <v>44032.0</v>
      </c>
      <c r="B135" s="2" t="s">
        <v>71</v>
      </c>
      <c r="C135" s="2" t="s">
        <v>8</v>
      </c>
      <c r="D135" s="3">
        <v>72.08</v>
      </c>
    </row>
    <row r="136">
      <c r="A136" s="1">
        <v>44032.0</v>
      </c>
      <c r="B136" s="2" t="s">
        <v>71</v>
      </c>
      <c r="C136" s="2" t="s">
        <v>9</v>
      </c>
      <c r="D136" s="3">
        <v>65.28</v>
      </c>
    </row>
    <row r="137">
      <c r="A137" s="1">
        <v>44026.0</v>
      </c>
      <c r="B137" s="2" t="s">
        <v>72</v>
      </c>
      <c r="C137" s="2" t="s">
        <v>7</v>
      </c>
      <c r="D137" s="3">
        <v>65.28</v>
      </c>
    </row>
    <row r="138">
      <c r="A138" s="1">
        <v>44026.0</v>
      </c>
      <c r="B138" s="2" t="s">
        <v>72</v>
      </c>
      <c r="C138" s="2" t="s">
        <v>9</v>
      </c>
      <c r="D138" s="3">
        <v>65.28</v>
      </c>
    </row>
    <row r="139">
      <c r="A139" s="1">
        <v>44026.0</v>
      </c>
      <c r="B139" s="2" t="s">
        <v>72</v>
      </c>
      <c r="C139" s="2" t="s">
        <v>5</v>
      </c>
      <c r="D139" s="3">
        <v>130.32</v>
      </c>
    </row>
    <row r="140">
      <c r="A140" s="1">
        <v>44025.0</v>
      </c>
      <c r="B140" s="2" t="s">
        <v>73</v>
      </c>
      <c r="C140" s="2" t="s">
        <v>7</v>
      </c>
      <c r="D140" s="3">
        <v>65.28</v>
      </c>
    </row>
    <row r="141">
      <c r="A141" s="1">
        <v>44025.0</v>
      </c>
      <c r="B141" s="2" t="s">
        <v>73</v>
      </c>
      <c r="C141" s="2" t="s">
        <v>26</v>
      </c>
      <c r="D141" s="3">
        <v>65.28</v>
      </c>
    </row>
    <row r="142">
      <c r="A142" s="1">
        <v>44025.0</v>
      </c>
      <c r="B142" s="2" t="s">
        <v>73</v>
      </c>
      <c r="C142" s="2" t="s">
        <v>8</v>
      </c>
      <c r="D142" s="3">
        <v>72.08</v>
      </c>
    </row>
    <row r="143">
      <c r="A143" s="1">
        <v>44025.0</v>
      </c>
      <c r="B143" s="2" t="s">
        <v>73</v>
      </c>
      <c r="C143" s="2" t="s">
        <v>9</v>
      </c>
      <c r="D143" s="3">
        <v>65.28</v>
      </c>
    </row>
    <row r="144">
      <c r="A144" s="1">
        <v>44027.0</v>
      </c>
      <c r="B144" s="2" t="s">
        <v>73</v>
      </c>
      <c r="C144" s="2" t="s">
        <v>5</v>
      </c>
      <c r="D144" s="3">
        <v>130.32</v>
      </c>
    </row>
    <row r="145">
      <c r="A145" s="1">
        <v>44027.0</v>
      </c>
      <c r="B145" s="2" t="s">
        <v>74</v>
      </c>
      <c r="C145" s="2" t="s">
        <v>15</v>
      </c>
      <c r="D145" s="3">
        <v>55.09</v>
      </c>
    </row>
    <row r="146">
      <c r="A146" s="1">
        <v>44027.0</v>
      </c>
      <c r="B146" s="2" t="s">
        <v>74</v>
      </c>
      <c r="C146" s="2" t="s">
        <v>5</v>
      </c>
      <c r="D146" s="3">
        <v>130.32</v>
      </c>
    </row>
    <row r="147">
      <c r="A147" s="1">
        <v>44029.0</v>
      </c>
      <c r="B147" s="2" t="s">
        <v>75</v>
      </c>
      <c r="C147" s="2" t="s">
        <v>5</v>
      </c>
      <c r="D147" s="3">
        <v>130.32</v>
      </c>
    </row>
    <row r="148">
      <c r="A148" s="1">
        <v>44036.0</v>
      </c>
      <c r="B148" s="2" t="s">
        <v>76</v>
      </c>
      <c r="C148" s="2" t="s">
        <v>7</v>
      </c>
      <c r="D148" s="3">
        <v>65.28</v>
      </c>
    </row>
    <row r="149">
      <c r="A149" s="1">
        <v>44036.0</v>
      </c>
      <c r="B149" s="2" t="s">
        <v>76</v>
      </c>
      <c r="C149" s="2" t="s">
        <v>8</v>
      </c>
      <c r="D149" s="3">
        <v>72.08</v>
      </c>
    </row>
    <row r="150">
      <c r="A150" s="1">
        <v>44036.0</v>
      </c>
      <c r="B150" s="2" t="s">
        <v>76</v>
      </c>
      <c r="C150" s="2" t="s">
        <v>9</v>
      </c>
      <c r="D150" s="3">
        <v>65.28</v>
      </c>
    </row>
    <row r="151">
      <c r="A151" s="1">
        <v>44036.0</v>
      </c>
      <c r="B151" s="2" t="s">
        <v>76</v>
      </c>
      <c r="C151" s="2" t="s">
        <v>5</v>
      </c>
      <c r="D151" s="3">
        <v>130.32</v>
      </c>
    </row>
    <row r="152">
      <c r="A152" s="1">
        <v>44033.0</v>
      </c>
      <c r="B152" s="2" t="s">
        <v>77</v>
      </c>
      <c r="C152" s="2" t="s">
        <v>26</v>
      </c>
      <c r="D152" s="3">
        <v>65.28</v>
      </c>
    </row>
    <row r="153">
      <c r="A153" s="1">
        <v>44033.0</v>
      </c>
      <c r="B153" s="2" t="s">
        <v>77</v>
      </c>
      <c r="C153" s="2" t="s">
        <v>5</v>
      </c>
      <c r="D153" s="3">
        <v>130.32</v>
      </c>
    </row>
    <row r="154">
      <c r="A154" s="1">
        <v>44033.0</v>
      </c>
      <c r="B154" s="2" t="s">
        <v>78</v>
      </c>
      <c r="C154" s="2" t="s">
        <v>7</v>
      </c>
      <c r="D154" s="3">
        <v>65.28</v>
      </c>
    </row>
    <row r="155">
      <c r="A155" s="1">
        <v>44033.0</v>
      </c>
      <c r="B155" s="2" t="s">
        <v>78</v>
      </c>
      <c r="C155" s="2" t="s">
        <v>9</v>
      </c>
      <c r="D155" s="3">
        <v>65.28</v>
      </c>
    </row>
    <row r="156">
      <c r="A156" s="1">
        <v>44022.0</v>
      </c>
      <c r="B156" s="2" t="s">
        <v>79</v>
      </c>
      <c r="C156" s="2" t="s">
        <v>26</v>
      </c>
      <c r="D156" s="3">
        <v>65.28</v>
      </c>
    </row>
    <row r="157">
      <c r="A157" s="1">
        <v>44022.0</v>
      </c>
      <c r="B157" s="2" t="s">
        <v>79</v>
      </c>
      <c r="C157" s="2" t="s">
        <v>15</v>
      </c>
      <c r="D157" s="3">
        <v>55.09</v>
      </c>
    </row>
    <row r="158">
      <c r="A158" s="1">
        <v>44022.0</v>
      </c>
      <c r="B158" s="2" t="s">
        <v>79</v>
      </c>
      <c r="C158" s="2" t="s">
        <v>5</v>
      </c>
      <c r="D158" s="3">
        <v>130.32</v>
      </c>
    </row>
    <row r="159">
      <c r="A159" s="1">
        <v>44035.0</v>
      </c>
      <c r="B159" s="2" t="s">
        <v>80</v>
      </c>
      <c r="C159" s="2" t="s">
        <v>15</v>
      </c>
      <c r="D159" s="3">
        <v>55.09</v>
      </c>
    </row>
    <row r="160">
      <c r="A160" s="1">
        <v>44035.0</v>
      </c>
      <c r="B160" s="2" t="s">
        <v>80</v>
      </c>
      <c r="C160" s="2" t="s">
        <v>81</v>
      </c>
      <c r="D160" s="3">
        <v>87.13</v>
      </c>
    </row>
    <row r="161">
      <c r="A161" s="1">
        <v>44025.0</v>
      </c>
      <c r="B161" s="2" t="s">
        <v>82</v>
      </c>
      <c r="C161" s="2" t="s">
        <v>7</v>
      </c>
      <c r="D161" s="3">
        <v>65.28</v>
      </c>
    </row>
    <row r="162">
      <c r="A162" s="1">
        <v>44025.0</v>
      </c>
      <c r="B162" s="2" t="s">
        <v>82</v>
      </c>
      <c r="C162" s="2" t="s">
        <v>81</v>
      </c>
      <c r="D162" s="3">
        <v>87.13</v>
      </c>
    </row>
    <row r="163">
      <c r="A163" s="1">
        <v>44025.0</v>
      </c>
      <c r="B163" s="2" t="s">
        <v>82</v>
      </c>
      <c r="C163" s="2" t="s">
        <v>8</v>
      </c>
      <c r="D163" s="3">
        <v>72.08</v>
      </c>
    </row>
    <row r="164">
      <c r="A164" s="1">
        <v>44025.0</v>
      </c>
      <c r="B164" s="2" t="s">
        <v>82</v>
      </c>
      <c r="C164" s="2" t="s">
        <v>9</v>
      </c>
      <c r="D164" s="3">
        <v>65.28</v>
      </c>
    </row>
    <row r="165">
      <c r="A165" s="1">
        <v>44036.0</v>
      </c>
      <c r="B165" s="2" t="s">
        <v>83</v>
      </c>
      <c r="C165" s="2" t="s">
        <v>7</v>
      </c>
      <c r="D165" s="3">
        <v>65.28</v>
      </c>
    </row>
    <row r="166">
      <c r="A166" s="1">
        <v>44036.0</v>
      </c>
      <c r="B166" s="2" t="s">
        <v>83</v>
      </c>
      <c r="C166" s="2" t="s">
        <v>8</v>
      </c>
      <c r="D166" s="3">
        <v>72.08</v>
      </c>
    </row>
    <row r="167">
      <c r="A167" s="1">
        <v>44036.0</v>
      </c>
      <c r="B167" s="2" t="s">
        <v>83</v>
      </c>
      <c r="C167" s="2" t="s">
        <v>9</v>
      </c>
      <c r="D167" s="3">
        <v>65.28</v>
      </c>
    </row>
    <row r="168">
      <c r="A168" s="1">
        <v>44036.0</v>
      </c>
      <c r="B168" s="2" t="s">
        <v>83</v>
      </c>
      <c r="C168" s="2" t="s">
        <v>5</v>
      </c>
      <c r="D168" s="3">
        <v>130.32</v>
      </c>
    </row>
    <row r="169">
      <c r="A169" s="1">
        <v>44027.0</v>
      </c>
      <c r="B169" s="2" t="s">
        <v>84</v>
      </c>
      <c r="C169" s="2" t="s">
        <v>8</v>
      </c>
      <c r="D169" s="3">
        <v>72.08</v>
      </c>
    </row>
    <row r="170">
      <c r="A170" s="1">
        <v>44027.0</v>
      </c>
      <c r="B170" s="2" t="s">
        <v>84</v>
      </c>
      <c r="C170" s="2" t="s">
        <v>5</v>
      </c>
      <c r="D170" s="3">
        <v>130.32</v>
      </c>
    </row>
    <row r="171">
      <c r="A171" s="1">
        <v>44032.0</v>
      </c>
      <c r="B171" s="2" t="s">
        <v>85</v>
      </c>
      <c r="C171" s="2" t="s">
        <v>7</v>
      </c>
      <c r="D171" s="3">
        <v>65.28</v>
      </c>
    </row>
    <row r="172">
      <c r="A172" s="1">
        <v>44032.0</v>
      </c>
      <c r="B172" s="2" t="s">
        <v>85</v>
      </c>
      <c r="C172" s="2" t="s">
        <v>26</v>
      </c>
      <c r="D172" s="3">
        <v>65.28</v>
      </c>
    </row>
    <row r="173">
      <c r="A173" s="1">
        <v>44032.0</v>
      </c>
      <c r="B173" s="2" t="s">
        <v>85</v>
      </c>
      <c r="C173" s="2" t="s">
        <v>8</v>
      </c>
      <c r="D173" s="3">
        <v>72.08</v>
      </c>
    </row>
    <row r="174">
      <c r="A174" s="1">
        <v>44032.0</v>
      </c>
      <c r="B174" s="2" t="s">
        <v>85</v>
      </c>
      <c r="C174" s="2" t="s">
        <v>9</v>
      </c>
      <c r="D174" s="3">
        <v>65.28</v>
      </c>
    </row>
    <row r="175">
      <c r="A175" s="1">
        <v>44032.0</v>
      </c>
      <c r="B175" s="2" t="s">
        <v>85</v>
      </c>
      <c r="C175" s="2" t="s">
        <v>5</v>
      </c>
      <c r="D175" s="3">
        <v>130.32</v>
      </c>
    </row>
    <row r="176">
      <c r="A176" s="1">
        <v>44036.0</v>
      </c>
      <c r="B176" s="2" t="s">
        <v>86</v>
      </c>
      <c r="C176" s="2" t="s">
        <v>5</v>
      </c>
      <c r="D176" s="3">
        <v>130.32</v>
      </c>
    </row>
    <row r="177">
      <c r="A177" s="1">
        <v>44022.0</v>
      </c>
      <c r="B177" s="2" t="s">
        <v>87</v>
      </c>
      <c r="C177" s="2" t="s">
        <v>12</v>
      </c>
      <c r="D177" s="3">
        <v>39.8</v>
      </c>
    </row>
    <row r="178">
      <c r="A178" s="1">
        <v>44022.0</v>
      </c>
      <c r="B178" s="2" t="s">
        <v>87</v>
      </c>
      <c r="C178" s="2" t="s">
        <v>5</v>
      </c>
      <c r="D178" s="3">
        <v>130.32</v>
      </c>
    </row>
    <row r="179">
      <c r="A179" s="1">
        <v>44021.0</v>
      </c>
      <c r="B179" s="2" t="s">
        <v>88</v>
      </c>
      <c r="C179" s="2" t="s">
        <v>5</v>
      </c>
      <c r="D179" s="3">
        <v>130.32</v>
      </c>
    </row>
    <row r="180">
      <c r="A180" s="1">
        <v>44014.0</v>
      </c>
      <c r="B180" s="2" t="s">
        <v>89</v>
      </c>
      <c r="C180" s="2" t="s">
        <v>12</v>
      </c>
      <c r="D180" s="3">
        <v>39.8</v>
      </c>
    </row>
    <row r="181">
      <c r="A181" s="1">
        <v>44014.0</v>
      </c>
      <c r="B181" s="2" t="s">
        <v>89</v>
      </c>
      <c r="C181" s="2" t="s">
        <v>5</v>
      </c>
      <c r="D181" s="3">
        <v>130.32</v>
      </c>
    </row>
    <row r="182">
      <c r="A182" s="1">
        <v>44022.0</v>
      </c>
      <c r="B182" s="2" t="s">
        <v>90</v>
      </c>
      <c r="C182" s="2" t="s">
        <v>8</v>
      </c>
      <c r="D182" s="3">
        <v>72.08</v>
      </c>
    </row>
    <row r="183">
      <c r="A183" s="1">
        <v>44012.0</v>
      </c>
      <c r="B183" s="2" t="s">
        <v>91</v>
      </c>
      <c r="C183" s="2" t="s">
        <v>7</v>
      </c>
      <c r="D183" s="3">
        <v>65.28</v>
      </c>
    </row>
    <row r="184">
      <c r="A184" s="1">
        <v>44012.0</v>
      </c>
      <c r="B184" s="2" t="s">
        <v>91</v>
      </c>
      <c r="C184" s="2" t="s">
        <v>9</v>
      </c>
      <c r="D184" s="3">
        <v>65.28</v>
      </c>
    </row>
    <row r="185">
      <c r="A185" s="1">
        <v>44034.0</v>
      </c>
      <c r="B185" s="2" t="s">
        <v>92</v>
      </c>
      <c r="C185" s="2" t="s">
        <v>7</v>
      </c>
      <c r="D185" s="3">
        <v>65.28</v>
      </c>
    </row>
    <row r="186">
      <c r="A186" s="1">
        <v>44034.0</v>
      </c>
      <c r="B186" s="2" t="s">
        <v>92</v>
      </c>
      <c r="C186" s="2" t="s">
        <v>8</v>
      </c>
      <c r="D186" s="3">
        <v>72.08</v>
      </c>
    </row>
    <row r="187">
      <c r="A187" s="1">
        <v>44028.0</v>
      </c>
      <c r="B187" s="2" t="s">
        <v>93</v>
      </c>
      <c r="C187" s="2" t="s">
        <v>7</v>
      </c>
      <c r="D187" s="3">
        <v>65.28</v>
      </c>
    </row>
    <row r="188">
      <c r="A188" s="1">
        <v>44028.0</v>
      </c>
      <c r="B188" s="2" t="s">
        <v>93</v>
      </c>
      <c r="C188" s="2" t="s">
        <v>8</v>
      </c>
      <c r="D188" s="3">
        <v>72.08</v>
      </c>
    </row>
    <row r="189">
      <c r="A189" s="1">
        <v>44028.0</v>
      </c>
      <c r="B189" s="2" t="s">
        <v>93</v>
      </c>
      <c r="C189" s="2" t="s">
        <v>9</v>
      </c>
      <c r="D189" s="3">
        <v>65.28</v>
      </c>
    </row>
    <row r="190">
      <c r="A190" s="1">
        <v>44028.0</v>
      </c>
      <c r="B190" s="2" t="s">
        <v>93</v>
      </c>
      <c r="C190" s="2" t="s">
        <v>5</v>
      </c>
      <c r="D190" s="3">
        <v>130.32</v>
      </c>
    </row>
    <row r="191">
      <c r="A191" s="1">
        <v>44020.0</v>
      </c>
      <c r="B191" s="2" t="s">
        <v>94</v>
      </c>
      <c r="C191" s="2" t="s">
        <v>26</v>
      </c>
      <c r="D191" s="3">
        <v>65.28</v>
      </c>
    </row>
    <row r="192">
      <c r="A192" s="1">
        <v>44020.0</v>
      </c>
      <c r="B192" s="2" t="s">
        <v>94</v>
      </c>
      <c r="C192" s="2" t="s">
        <v>12</v>
      </c>
      <c r="D192" s="3">
        <v>39.8</v>
      </c>
    </row>
    <row r="193">
      <c r="A193" s="1">
        <v>44020.0</v>
      </c>
      <c r="B193" s="2" t="s">
        <v>94</v>
      </c>
      <c r="C193" s="2" t="s">
        <v>5</v>
      </c>
      <c r="D193" s="3">
        <v>130.32</v>
      </c>
    </row>
    <row r="194">
      <c r="A194" s="1">
        <v>44026.0</v>
      </c>
      <c r="B194" s="2" t="s">
        <v>95</v>
      </c>
      <c r="C194" s="2" t="s">
        <v>25</v>
      </c>
      <c r="D194" s="3">
        <v>137.37</v>
      </c>
    </row>
    <row r="195">
      <c r="A195" s="1">
        <v>44026.0</v>
      </c>
      <c r="B195" s="2" t="s">
        <v>95</v>
      </c>
      <c r="C195" s="2" t="s">
        <v>26</v>
      </c>
      <c r="D195" s="3">
        <v>65.28</v>
      </c>
    </row>
    <row r="196">
      <c r="A196" s="1">
        <v>44026.0</v>
      </c>
      <c r="B196" s="2" t="s">
        <v>95</v>
      </c>
      <c r="C196" s="2" t="s">
        <v>8</v>
      </c>
      <c r="D196" s="3">
        <v>72.08</v>
      </c>
    </row>
    <row r="197">
      <c r="A197" s="1">
        <v>44028.0</v>
      </c>
      <c r="B197" s="2" t="s">
        <v>96</v>
      </c>
      <c r="C197" s="2" t="s">
        <v>26</v>
      </c>
      <c r="D197" s="3">
        <v>65.28</v>
      </c>
    </row>
    <row r="198">
      <c r="A198" s="1">
        <v>44028.0</v>
      </c>
      <c r="B198" s="2" t="s">
        <v>96</v>
      </c>
      <c r="C198" s="2" t="s">
        <v>12</v>
      </c>
      <c r="D198" s="3">
        <v>39.8</v>
      </c>
    </row>
    <row r="199">
      <c r="A199" s="1">
        <v>44028.0</v>
      </c>
      <c r="B199" s="2" t="s">
        <v>96</v>
      </c>
      <c r="C199" s="2" t="s">
        <v>5</v>
      </c>
      <c r="D199" s="3">
        <v>130.32</v>
      </c>
    </row>
    <row r="200">
      <c r="A200" s="1">
        <v>44022.0</v>
      </c>
      <c r="B200" s="2" t="s">
        <v>97</v>
      </c>
      <c r="C200" s="2" t="s">
        <v>8</v>
      </c>
      <c r="D200" s="3">
        <v>72.08</v>
      </c>
    </row>
    <row r="201">
      <c r="A201" s="1">
        <v>44011.0</v>
      </c>
      <c r="B201" s="2" t="s">
        <v>98</v>
      </c>
      <c r="C201" s="2" t="s">
        <v>7</v>
      </c>
      <c r="D201" s="3">
        <v>65.28</v>
      </c>
    </row>
    <row r="202">
      <c r="A202" s="1">
        <v>44011.0</v>
      </c>
      <c r="B202" s="2" t="s">
        <v>98</v>
      </c>
      <c r="C202" s="2" t="s">
        <v>9</v>
      </c>
      <c r="D202" s="3">
        <v>65.28</v>
      </c>
    </row>
    <row r="203">
      <c r="A203" s="1">
        <v>44011.0</v>
      </c>
      <c r="B203" s="2" t="s">
        <v>98</v>
      </c>
      <c r="C203" s="2" t="s">
        <v>5</v>
      </c>
      <c r="D203" s="3">
        <v>130.32</v>
      </c>
    </row>
    <row r="204">
      <c r="A204" s="1">
        <v>44027.0</v>
      </c>
      <c r="B204" s="2" t="s">
        <v>99</v>
      </c>
      <c r="C204" s="2" t="s">
        <v>7</v>
      </c>
      <c r="D204" s="3">
        <v>65.28</v>
      </c>
    </row>
    <row r="205">
      <c r="A205" s="1">
        <v>44027.0</v>
      </c>
      <c r="B205" s="2" t="s">
        <v>99</v>
      </c>
      <c r="C205" s="2" t="s">
        <v>8</v>
      </c>
      <c r="D205" s="3">
        <v>72.08</v>
      </c>
    </row>
    <row r="206">
      <c r="A206" s="1">
        <v>44027.0</v>
      </c>
      <c r="B206" s="2" t="s">
        <v>99</v>
      </c>
      <c r="C206" s="2" t="s">
        <v>9</v>
      </c>
      <c r="D206" s="3">
        <v>65.28</v>
      </c>
    </row>
    <row r="207">
      <c r="A207" s="1">
        <v>44027.0</v>
      </c>
      <c r="B207" s="2" t="s">
        <v>99</v>
      </c>
      <c r="C207" s="2" t="s">
        <v>5</v>
      </c>
      <c r="D207" s="3">
        <v>130.32</v>
      </c>
    </row>
    <row r="208">
      <c r="A208" s="1">
        <v>44022.0</v>
      </c>
      <c r="B208" s="2" t="s">
        <v>100</v>
      </c>
      <c r="C208" s="2" t="s">
        <v>7</v>
      </c>
      <c r="D208" s="3">
        <v>65.28</v>
      </c>
    </row>
    <row r="209">
      <c r="A209" s="1">
        <v>44022.0</v>
      </c>
      <c r="B209" s="2" t="s">
        <v>100</v>
      </c>
      <c r="C209" s="2" t="s">
        <v>26</v>
      </c>
      <c r="D209" s="3">
        <v>65.28</v>
      </c>
    </row>
    <row r="210">
      <c r="A210" s="1">
        <v>44022.0</v>
      </c>
      <c r="B210" s="2" t="s">
        <v>100</v>
      </c>
      <c r="C210" s="2" t="s">
        <v>8</v>
      </c>
      <c r="D210" s="3">
        <v>72.08</v>
      </c>
    </row>
    <row r="211">
      <c r="A211" s="1">
        <v>44022.0</v>
      </c>
      <c r="B211" s="2" t="s">
        <v>100</v>
      </c>
      <c r="C211" s="2" t="s">
        <v>9</v>
      </c>
      <c r="D211" s="3">
        <v>65.28</v>
      </c>
    </row>
    <row r="212">
      <c r="A212" s="1">
        <v>44022.0</v>
      </c>
      <c r="B212" s="2" t="s">
        <v>100</v>
      </c>
      <c r="C212" s="2" t="s">
        <v>5</v>
      </c>
      <c r="D212" s="3">
        <v>130.32</v>
      </c>
    </row>
    <row r="213">
      <c r="A213" s="1">
        <v>44026.0</v>
      </c>
      <c r="B213" s="2" t="s">
        <v>101</v>
      </c>
      <c r="C213" s="2" t="s">
        <v>5</v>
      </c>
      <c r="D213" s="3">
        <v>130.32</v>
      </c>
    </row>
    <row r="214">
      <c r="A214" s="1">
        <v>44022.0</v>
      </c>
      <c r="B214" s="2" t="s">
        <v>102</v>
      </c>
      <c r="C214" s="2" t="s">
        <v>5</v>
      </c>
      <c r="D214" s="3">
        <v>130.32</v>
      </c>
    </row>
    <row r="215">
      <c r="A215" s="1">
        <v>44033.0</v>
      </c>
      <c r="B215" s="2" t="s">
        <v>103</v>
      </c>
      <c r="C215" s="2" t="s">
        <v>7</v>
      </c>
      <c r="D215" s="3">
        <v>65.28</v>
      </c>
    </row>
    <row r="216">
      <c r="A216" s="1">
        <v>44033.0</v>
      </c>
      <c r="B216" s="2" t="s">
        <v>103</v>
      </c>
      <c r="C216" s="2" t="s">
        <v>8</v>
      </c>
      <c r="D216" s="3">
        <v>72.08</v>
      </c>
    </row>
    <row r="217">
      <c r="A217" s="1">
        <v>44033.0</v>
      </c>
      <c r="B217" s="2" t="s">
        <v>103</v>
      </c>
      <c r="C217" s="2" t="s">
        <v>9</v>
      </c>
      <c r="D217" s="3">
        <v>65.28</v>
      </c>
    </row>
    <row r="218">
      <c r="A218" s="1">
        <v>44032.0</v>
      </c>
      <c r="B218" s="2" t="s">
        <v>104</v>
      </c>
      <c r="C218" s="2" t="s">
        <v>5</v>
      </c>
      <c r="D218" s="3">
        <v>130.32</v>
      </c>
    </row>
    <row r="219">
      <c r="A219" s="1">
        <v>44028.0</v>
      </c>
      <c r="B219" s="2" t="s">
        <v>105</v>
      </c>
      <c r="C219" s="2" t="s">
        <v>8</v>
      </c>
      <c r="D219" s="3">
        <v>72.08</v>
      </c>
    </row>
    <row r="220">
      <c r="A220" s="1">
        <v>44028.0</v>
      </c>
      <c r="B220" s="2" t="s">
        <v>105</v>
      </c>
      <c r="C220" s="2" t="s">
        <v>5</v>
      </c>
      <c r="D220" s="3">
        <v>130.32</v>
      </c>
    </row>
    <row r="221">
      <c r="A221" s="1">
        <v>44036.0</v>
      </c>
      <c r="B221" s="2" t="s">
        <v>106</v>
      </c>
      <c r="C221" s="2" t="s">
        <v>7</v>
      </c>
      <c r="D221" s="3">
        <v>65.28</v>
      </c>
    </row>
    <row r="222">
      <c r="A222" s="1">
        <v>44036.0</v>
      </c>
      <c r="B222" s="2" t="s">
        <v>106</v>
      </c>
      <c r="C222" s="2" t="s">
        <v>8</v>
      </c>
      <c r="D222" s="3">
        <v>72.08</v>
      </c>
    </row>
    <row r="223">
      <c r="A223" s="1">
        <v>44036.0</v>
      </c>
      <c r="B223" s="2" t="s">
        <v>106</v>
      </c>
      <c r="C223" s="2" t="s">
        <v>9</v>
      </c>
      <c r="D223" s="3">
        <v>65.28</v>
      </c>
    </row>
    <row r="224">
      <c r="A224" s="1">
        <v>44035.0</v>
      </c>
      <c r="B224" s="2" t="s">
        <v>107</v>
      </c>
      <c r="C224" s="2" t="s">
        <v>7</v>
      </c>
      <c r="D224" s="3">
        <v>65.28</v>
      </c>
    </row>
    <row r="225">
      <c r="A225" s="1">
        <v>44035.0</v>
      </c>
      <c r="B225" s="2" t="s">
        <v>107</v>
      </c>
      <c r="C225" s="2" t="s">
        <v>9</v>
      </c>
      <c r="D225" s="3">
        <v>65.28</v>
      </c>
    </row>
    <row r="226">
      <c r="A226" s="1">
        <v>44035.0</v>
      </c>
      <c r="B226" s="2" t="s">
        <v>107</v>
      </c>
      <c r="C226" s="2" t="s">
        <v>5</v>
      </c>
      <c r="D226" s="3">
        <v>130.32</v>
      </c>
    </row>
    <row r="227">
      <c r="A227" s="1">
        <v>44026.0</v>
      </c>
      <c r="B227" s="2" t="s">
        <v>108</v>
      </c>
      <c r="C227" s="2" t="s">
        <v>12</v>
      </c>
      <c r="D227" s="3">
        <v>39.8</v>
      </c>
    </row>
    <row r="228">
      <c r="A228" s="1">
        <v>44026.0</v>
      </c>
      <c r="B228" s="2" t="s">
        <v>108</v>
      </c>
      <c r="C228" s="2" t="s">
        <v>5</v>
      </c>
      <c r="D228" s="3">
        <v>130.32</v>
      </c>
    </row>
    <row r="229">
      <c r="A229" s="1">
        <v>44032.0</v>
      </c>
      <c r="B229" s="2" t="s">
        <v>109</v>
      </c>
      <c r="C229" s="2" t="s">
        <v>26</v>
      </c>
      <c r="D229" s="3">
        <v>65.28</v>
      </c>
    </row>
    <row r="230">
      <c r="A230" s="1">
        <v>44032.0</v>
      </c>
      <c r="B230" s="2" t="s">
        <v>109</v>
      </c>
      <c r="C230" s="2" t="s">
        <v>12</v>
      </c>
      <c r="D230" s="3">
        <v>39.8</v>
      </c>
    </row>
    <row r="231">
      <c r="A231" s="1">
        <v>44032.0</v>
      </c>
      <c r="B231" s="2" t="s">
        <v>109</v>
      </c>
      <c r="C231" s="2" t="s">
        <v>5</v>
      </c>
      <c r="D231" s="3">
        <v>130.32</v>
      </c>
    </row>
    <row r="232">
      <c r="A232" s="1">
        <v>44035.0</v>
      </c>
      <c r="B232" s="2" t="s">
        <v>110</v>
      </c>
      <c r="C232" s="2" t="s">
        <v>5</v>
      </c>
      <c r="D232" s="3">
        <v>130.32</v>
      </c>
    </row>
    <row r="233">
      <c r="A233" s="1">
        <v>44034.0</v>
      </c>
      <c r="B233" s="2" t="s">
        <v>111</v>
      </c>
      <c r="C233" s="2" t="s">
        <v>12</v>
      </c>
      <c r="D233" s="3">
        <v>39.8</v>
      </c>
    </row>
    <row r="234">
      <c r="A234" s="1">
        <v>44034.0</v>
      </c>
      <c r="B234" s="2" t="s">
        <v>111</v>
      </c>
      <c r="C234" s="2" t="s">
        <v>5</v>
      </c>
      <c r="D234" s="3">
        <v>130.32</v>
      </c>
    </row>
    <row r="235">
      <c r="A235" s="1">
        <v>44036.0</v>
      </c>
      <c r="B235" s="2" t="s">
        <v>112</v>
      </c>
      <c r="C235" s="2" t="s">
        <v>7</v>
      </c>
      <c r="D235" s="3">
        <v>65.28</v>
      </c>
    </row>
    <row r="236">
      <c r="A236" s="1">
        <v>44036.0</v>
      </c>
      <c r="B236" s="2" t="s">
        <v>112</v>
      </c>
      <c r="C236" s="2" t="s">
        <v>25</v>
      </c>
      <c r="D236" s="3">
        <v>137.37</v>
      </c>
    </row>
    <row r="237">
      <c r="A237" s="1">
        <v>44036.0</v>
      </c>
      <c r="B237" s="2" t="s">
        <v>112</v>
      </c>
      <c r="C237" s="2" t="s">
        <v>26</v>
      </c>
      <c r="D237" s="3">
        <v>65.28</v>
      </c>
    </row>
    <row r="238">
      <c r="A238" s="1">
        <v>44036.0</v>
      </c>
      <c r="B238" s="2" t="s">
        <v>112</v>
      </c>
      <c r="C238" s="2" t="s">
        <v>8</v>
      </c>
      <c r="D238" s="3">
        <v>72.08</v>
      </c>
    </row>
    <row r="239">
      <c r="A239" s="1">
        <v>44036.0</v>
      </c>
      <c r="B239" s="2" t="s">
        <v>112</v>
      </c>
      <c r="C239" s="2" t="s">
        <v>9</v>
      </c>
      <c r="D239" s="3">
        <v>65.28</v>
      </c>
    </row>
    <row r="240">
      <c r="A240" s="1">
        <v>44029.0</v>
      </c>
      <c r="B240" s="2" t="s">
        <v>113</v>
      </c>
      <c r="C240" s="2" t="s">
        <v>7</v>
      </c>
      <c r="D240" s="3">
        <v>65.28</v>
      </c>
    </row>
    <row r="241">
      <c r="A241" s="1">
        <v>44029.0</v>
      </c>
      <c r="B241" s="2" t="s">
        <v>113</v>
      </c>
      <c r="C241" s="2" t="s">
        <v>9</v>
      </c>
      <c r="D241" s="3">
        <v>65.28</v>
      </c>
    </row>
    <row r="242">
      <c r="A242" s="1">
        <v>44012.0</v>
      </c>
      <c r="B242" s="2" t="s">
        <v>114</v>
      </c>
      <c r="C242" s="2" t="s">
        <v>9</v>
      </c>
      <c r="D242" s="3">
        <v>65.28</v>
      </c>
    </row>
    <row r="243">
      <c r="A243" s="1">
        <v>44028.0</v>
      </c>
      <c r="B243" s="2" t="s">
        <v>115</v>
      </c>
      <c r="C243" s="2" t="s">
        <v>26</v>
      </c>
      <c r="D243" s="3">
        <v>65.28</v>
      </c>
    </row>
    <row r="244">
      <c r="A244" s="1">
        <v>44028.0</v>
      </c>
      <c r="B244" s="2" t="s">
        <v>115</v>
      </c>
      <c r="C244" s="2" t="s">
        <v>12</v>
      </c>
      <c r="D244" s="3">
        <v>39.8</v>
      </c>
    </row>
    <row r="245">
      <c r="A245" s="1">
        <v>44028.0</v>
      </c>
      <c r="B245" s="2" t="s">
        <v>115</v>
      </c>
      <c r="C245" s="2" t="s">
        <v>5</v>
      </c>
      <c r="D245" s="3">
        <v>130.32</v>
      </c>
    </row>
    <row r="246">
      <c r="A246" s="1">
        <v>44011.0</v>
      </c>
      <c r="B246" s="2" t="s">
        <v>116</v>
      </c>
      <c r="C246" s="2" t="s">
        <v>15</v>
      </c>
      <c r="D246" s="3">
        <v>55.09</v>
      </c>
    </row>
    <row r="247">
      <c r="A247" s="1">
        <v>44011.0</v>
      </c>
      <c r="B247" s="2" t="s">
        <v>116</v>
      </c>
      <c r="C247" s="2" t="s">
        <v>5</v>
      </c>
      <c r="D247" s="3">
        <v>130.32</v>
      </c>
    </row>
    <row r="248">
      <c r="A248" s="1">
        <v>44025.0</v>
      </c>
      <c r="B248" s="2" t="s">
        <v>117</v>
      </c>
      <c r="C248" s="2" t="s">
        <v>8</v>
      </c>
      <c r="D248" s="3">
        <v>72.08</v>
      </c>
    </row>
    <row r="249">
      <c r="A249" s="1">
        <v>44035.0</v>
      </c>
      <c r="B249" s="2" t="s">
        <v>118</v>
      </c>
      <c r="C249" s="2" t="s">
        <v>7</v>
      </c>
      <c r="D249" s="3">
        <v>65.28</v>
      </c>
    </row>
    <row r="250">
      <c r="A250" s="1">
        <v>44035.0</v>
      </c>
      <c r="B250" s="2" t="s">
        <v>118</v>
      </c>
      <c r="C250" s="2" t="s">
        <v>12</v>
      </c>
      <c r="D250" s="3">
        <v>39.8</v>
      </c>
    </row>
    <row r="251">
      <c r="A251" s="1">
        <v>44035.0</v>
      </c>
      <c r="B251" s="2" t="s">
        <v>118</v>
      </c>
      <c r="C251" s="2" t="s">
        <v>9</v>
      </c>
      <c r="D251" s="3">
        <v>65.28</v>
      </c>
    </row>
    <row r="252">
      <c r="A252" s="1">
        <v>44035.0</v>
      </c>
      <c r="B252" s="2" t="s">
        <v>118</v>
      </c>
      <c r="C252" s="2" t="s">
        <v>5</v>
      </c>
      <c r="D252" s="3">
        <v>130.32</v>
      </c>
    </row>
    <row r="253">
      <c r="A253" s="1">
        <v>44020.0</v>
      </c>
      <c r="B253" s="2" t="s">
        <v>119</v>
      </c>
      <c r="C253" s="2" t="s">
        <v>5</v>
      </c>
      <c r="D253" s="3">
        <v>130.32</v>
      </c>
    </row>
    <row r="254">
      <c r="A254" s="1">
        <v>44025.0</v>
      </c>
      <c r="B254" s="2" t="s">
        <v>120</v>
      </c>
      <c r="C254" s="2" t="s">
        <v>7</v>
      </c>
      <c r="D254" s="3">
        <v>65.28</v>
      </c>
    </row>
    <row r="255">
      <c r="A255" s="1">
        <v>44025.0</v>
      </c>
      <c r="B255" s="2" t="s">
        <v>120</v>
      </c>
      <c r="C255" s="2" t="s">
        <v>9</v>
      </c>
      <c r="D255" s="3">
        <v>65.28</v>
      </c>
    </row>
    <row r="256">
      <c r="A256" s="1">
        <v>44011.0</v>
      </c>
      <c r="B256" s="2" t="s">
        <v>121</v>
      </c>
      <c r="C256" s="2" t="s">
        <v>12</v>
      </c>
      <c r="D256" s="3">
        <v>39.8</v>
      </c>
    </row>
    <row r="257">
      <c r="A257" s="1">
        <v>44011.0</v>
      </c>
      <c r="B257" s="2" t="s">
        <v>121</v>
      </c>
      <c r="C257" s="2" t="s">
        <v>5</v>
      </c>
      <c r="D257" s="3">
        <v>130.32</v>
      </c>
    </row>
    <row r="258">
      <c r="A258" s="1">
        <v>44012.0</v>
      </c>
      <c r="B258" s="2" t="s">
        <v>122</v>
      </c>
      <c r="C258" s="2" t="s">
        <v>7</v>
      </c>
      <c r="D258" s="3">
        <v>65.28</v>
      </c>
    </row>
    <row r="259">
      <c r="A259" s="1">
        <v>44012.0</v>
      </c>
      <c r="B259" s="2" t="s">
        <v>122</v>
      </c>
      <c r="C259" s="2" t="s">
        <v>8</v>
      </c>
      <c r="D259" s="3">
        <v>72.08</v>
      </c>
    </row>
    <row r="260">
      <c r="A260" s="1">
        <v>44012.0</v>
      </c>
      <c r="B260" s="2" t="s">
        <v>122</v>
      </c>
      <c r="C260" s="2" t="s">
        <v>9</v>
      </c>
      <c r="D260" s="3">
        <v>65.28</v>
      </c>
    </row>
    <row r="261">
      <c r="A261" s="1">
        <v>44012.0</v>
      </c>
      <c r="B261" s="2" t="s">
        <v>122</v>
      </c>
      <c r="C261" s="2" t="s">
        <v>5</v>
      </c>
      <c r="D261" s="3">
        <v>130.32</v>
      </c>
    </row>
    <row r="262">
      <c r="A262" s="1">
        <v>44021.0</v>
      </c>
      <c r="B262" s="2" t="s">
        <v>123</v>
      </c>
      <c r="C262" s="2" t="s">
        <v>15</v>
      </c>
      <c r="D262" s="3">
        <v>55.09</v>
      </c>
    </row>
    <row r="263">
      <c r="A263" s="1">
        <v>44021.0</v>
      </c>
      <c r="B263" s="2" t="s">
        <v>123</v>
      </c>
      <c r="C263" s="2" t="s">
        <v>5</v>
      </c>
      <c r="D263" s="3">
        <v>130.32</v>
      </c>
    </row>
    <row r="264">
      <c r="A264" s="1">
        <v>44022.0</v>
      </c>
      <c r="B264" s="2" t="s">
        <v>124</v>
      </c>
      <c r="C264" s="2" t="s">
        <v>7</v>
      </c>
      <c r="D264" s="3">
        <v>65.28</v>
      </c>
    </row>
    <row r="265">
      <c r="A265" s="1">
        <v>44022.0</v>
      </c>
      <c r="B265" s="2" t="s">
        <v>124</v>
      </c>
      <c r="C265" s="2" t="s">
        <v>9</v>
      </c>
      <c r="D265" s="3">
        <v>65.28</v>
      </c>
    </row>
    <row r="266">
      <c r="A266" s="1">
        <v>44028.0</v>
      </c>
      <c r="B266" s="2" t="s">
        <v>125</v>
      </c>
      <c r="C266" s="2" t="s">
        <v>7</v>
      </c>
      <c r="D266" s="3">
        <v>65.28</v>
      </c>
    </row>
    <row r="267">
      <c r="A267" s="1">
        <v>44028.0</v>
      </c>
      <c r="B267" s="2" t="s">
        <v>125</v>
      </c>
      <c r="C267" s="2" t="s">
        <v>8</v>
      </c>
      <c r="D267" s="3">
        <v>72.08</v>
      </c>
    </row>
    <row r="268">
      <c r="A268" s="1">
        <v>44023.0</v>
      </c>
      <c r="B268" s="2" t="s">
        <v>126</v>
      </c>
      <c r="C268" s="2" t="s">
        <v>7</v>
      </c>
      <c r="D268" s="3">
        <v>65.28</v>
      </c>
    </row>
    <row r="269">
      <c r="A269" s="1">
        <v>44023.0</v>
      </c>
      <c r="B269" s="2" t="s">
        <v>126</v>
      </c>
      <c r="C269" s="2" t="s">
        <v>26</v>
      </c>
      <c r="D269" s="3">
        <v>65.28</v>
      </c>
    </row>
    <row r="270">
      <c r="A270" s="1">
        <v>44023.0</v>
      </c>
      <c r="B270" s="2" t="s">
        <v>126</v>
      </c>
      <c r="C270" s="2" t="s">
        <v>8</v>
      </c>
      <c r="D270" s="3">
        <v>72.08</v>
      </c>
    </row>
    <row r="271">
      <c r="A271" s="1">
        <v>44023.0</v>
      </c>
      <c r="B271" s="2" t="s">
        <v>126</v>
      </c>
      <c r="C271" s="2" t="s">
        <v>9</v>
      </c>
      <c r="D271" s="3">
        <v>65.28</v>
      </c>
    </row>
    <row r="272">
      <c r="A272" s="1">
        <v>44023.0</v>
      </c>
      <c r="B272" s="2" t="s">
        <v>126</v>
      </c>
      <c r="C272" s="2" t="s">
        <v>5</v>
      </c>
      <c r="D272" s="3">
        <v>130.32</v>
      </c>
    </row>
    <row r="273">
      <c r="A273" s="1">
        <v>44012.0</v>
      </c>
      <c r="B273" s="2" t="s">
        <v>127</v>
      </c>
      <c r="C273" s="2" t="s">
        <v>26</v>
      </c>
      <c r="D273" s="3">
        <v>65.28</v>
      </c>
    </row>
    <row r="274">
      <c r="A274" s="1">
        <v>44012.0</v>
      </c>
      <c r="B274" s="2" t="s">
        <v>127</v>
      </c>
      <c r="C274" s="2" t="s">
        <v>8</v>
      </c>
      <c r="D274" s="3">
        <v>72.08</v>
      </c>
    </row>
    <row r="275">
      <c r="A275" s="1">
        <v>44028.0</v>
      </c>
      <c r="B275" s="2" t="s">
        <v>128</v>
      </c>
      <c r="C275" s="2" t="s">
        <v>7</v>
      </c>
      <c r="D275" s="3">
        <v>65.28</v>
      </c>
    </row>
    <row r="276">
      <c r="A276" s="1">
        <v>44028.0</v>
      </c>
      <c r="B276" s="2" t="s">
        <v>128</v>
      </c>
      <c r="C276" s="2" t="s">
        <v>9</v>
      </c>
      <c r="D276" s="3">
        <v>65.28</v>
      </c>
    </row>
    <row r="277">
      <c r="A277" s="1">
        <v>44022.0</v>
      </c>
      <c r="B277" s="2" t="s">
        <v>129</v>
      </c>
      <c r="C277" s="2" t="s">
        <v>7</v>
      </c>
      <c r="D277" s="3">
        <v>65.28</v>
      </c>
    </row>
    <row r="278">
      <c r="A278" s="1">
        <v>44022.0</v>
      </c>
      <c r="B278" s="2" t="s">
        <v>129</v>
      </c>
      <c r="C278" s="2" t="s">
        <v>8</v>
      </c>
      <c r="D278" s="3">
        <v>72.08</v>
      </c>
    </row>
    <row r="279">
      <c r="A279" s="1">
        <v>44026.0</v>
      </c>
      <c r="B279" s="2" t="s">
        <v>130</v>
      </c>
      <c r="C279" s="2" t="s">
        <v>7</v>
      </c>
      <c r="D279" s="3">
        <v>65.28</v>
      </c>
    </row>
    <row r="280">
      <c r="A280" s="1">
        <v>44026.0</v>
      </c>
      <c r="B280" s="2" t="s">
        <v>130</v>
      </c>
      <c r="C280" s="2" t="s">
        <v>8</v>
      </c>
      <c r="D280" s="3">
        <v>72.08</v>
      </c>
    </row>
    <row r="281">
      <c r="A281" s="1">
        <v>44026.0</v>
      </c>
      <c r="B281" s="2" t="s">
        <v>130</v>
      </c>
      <c r="C281" s="2" t="s">
        <v>9</v>
      </c>
      <c r="D281" s="3">
        <v>65.28</v>
      </c>
    </row>
    <row r="282">
      <c r="A282" s="1">
        <v>44033.0</v>
      </c>
      <c r="B282" s="2" t="s">
        <v>131</v>
      </c>
      <c r="C282" s="2" t="s">
        <v>7</v>
      </c>
      <c r="D282" s="3">
        <v>65.28</v>
      </c>
    </row>
    <row r="283">
      <c r="A283" s="1">
        <v>44033.0</v>
      </c>
      <c r="B283" s="2" t="s">
        <v>131</v>
      </c>
      <c r="C283" s="2" t="s">
        <v>8</v>
      </c>
      <c r="D283" s="3">
        <v>72.08</v>
      </c>
    </row>
    <row r="284">
      <c r="A284" s="1">
        <v>44033.0</v>
      </c>
      <c r="B284" s="2" t="s">
        <v>131</v>
      </c>
      <c r="C284" s="2" t="s">
        <v>9</v>
      </c>
      <c r="D284" s="3">
        <v>65.28</v>
      </c>
    </row>
    <row r="285">
      <c r="A285" s="1">
        <v>44029.0</v>
      </c>
      <c r="B285" s="2" t="s">
        <v>132</v>
      </c>
      <c r="C285" s="2" t="s">
        <v>7</v>
      </c>
      <c r="D285" s="3">
        <v>65.28</v>
      </c>
    </row>
    <row r="286">
      <c r="A286" s="1">
        <v>44029.0</v>
      </c>
      <c r="B286" s="2" t="s">
        <v>132</v>
      </c>
      <c r="C286" s="2" t="s">
        <v>26</v>
      </c>
      <c r="D286" s="3">
        <v>65.28</v>
      </c>
    </row>
    <row r="287">
      <c r="A287" s="1">
        <v>44029.0</v>
      </c>
      <c r="B287" s="2" t="s">
        <v>132</v>
      </c>
      <c r="C287" s="2" t="s">
        <v>9</v>
      </c>
      <c r="D287" s="3">
        <v>65.28</v>
      </c>
    </row>
    <row r="288">
      <c r="A288" s="1">
        <v>44029.0</v>
      </c>
      <c r="B288" s="2" t="s">
        <v>132</v>
      </c>
      <c r="C288" s="2" t="s">
        <v>5</v>
      </c>
      <c r="D288" s="3">
        <v>130.32</v>
      </c>
    </row>
    <row r="289">
      <c r="A289" s="1">
        <v>44035.0</v>
      </c>
      <c r="B289" s="2" t="s">
        <v>133</v>
      </c>
      <c r="C289" s="2" t="s">
        <v>5</v>
      </c>
      <c r="D289" s="3">
        <v>130.32</v>
      </c>
    </row>
    <row r="290">
      <c r="A290" s="1">
        <v>44023.0</v>
      </c>
      <c r="B290" s="2" t="s">
        <v>134</v>
      </c>
      <c r="C290" s="2" t="s">
        <v>7</v>
      </c>
      <c r="D290" s="3">
        <v>65.28</v>
      </c>
    </row>
    <row r="291">
      <c r="A291" s="1">
        <v>44023.0</v>
      </c>
      <c r="B291" s="2" t="s">
        <v>134</v>
      </c>
      <c r="C291" s="2" t="s">
        <v>8</v>
      </c>
      <c r="D291" s="3">
        <v>72.08</v>
      </c>
    </row>
    <row r="292">
      <c r="A292" s="1">
        <v>44023.0</v>
      </c>
      <c r="B292" s="2" t="s">
        <v>134</v>
      </c>
      <c r="C292" s="2" t="s">
        <v>9</v>
      </c>
      <c r="D292" s="3">
        <v>65.28</v>
      </c>
    </row>
    <row r="293">
      <c r="A293" s="1">
        <v>44023.0</v>
      </c>
      <c r="B293" s="2" t="s">
        <v>134</v>
      </c>
      <c r="C293" s="2" t="s">
        <v>5</v>
      </c>
      <c r="D293" s="3">
        <v>130.32</v>
      </c>
    </row>
    <row r="294">
      <c r="A294" s="1">
        <v>44028.0</v>
      </c>
      <c r="B294" s="2" t="s">
        <v>135</v>
      </c>
      <c r="C294" s="2" t="s">
        <v>5</v>
      </c>
      <c r="D294" s="3">
        <v>130.32</v>
      </c>
    </row>
    <row r="295">
      <c r="A295" s="1">
        <v>44022.0</v>
      </c>
      <c r="B295" s="2" t="s">
        <v>136</v>
      </c>
      <c r="C295" s="2" t="s">
        <v>7</v>
      </c>
      <c r="D295" s="3">
        <v>65.28</v>
      </c>
    </row>
    <row r="296">
      <c r="A296" s="1">
        <v>44022.0</v>
      </c>
      <c r="B296" s="2" t="s">
        <v>136</v>
      </c>
      <c r="C296" s="2" t="s">
        <v>9</v>
      </c>
      <c r="D296" s="3">
        <v>65.28</v>
      </c>
    </row>
    <row r="297">
      <c r="A297" s="1">
        <v>44036.0</v>
      </c>
      <c r="B297" s="2" t="s">
        <v>137</v>
      </c>
      <c r="C297" s="2" t="s">
        <v>15</v>
      </c>
      <c r="D297" s="3">
        <v>55.09</v>
      </c>
    </row>
    <row r="298">
      <c r="A298" s="1">
        <v>44036.0</v>
      </c>
      <c r="B298" s="2" t="s">
        <v>137</v>
      </c>
      <c r="C298" s="2" t="s">
        <v>5</v>
      </c>
      <c r="D298" s="3">
        <v>130.32</v>
      </c>
    </row>
    <row r="299">
      <c r="A299" s="1">
        <v>44033.0</v>
      </c>
      <c r="B299" s="2" t="s">
        <v>138</v>
      </c>
      <c r="C299" s="2" t="s">
        <v>25</v>
      </c>
      <c r="D299" s="3">
        <v>137.37</v>
      </c>
    </row>
    <row r="300">
      <c r="A300" s="1">
        <v>44033.0</v>
      </c>
      <c r="B300" s="2" t="s">
        <v>138</v>
      </c>
      <c r="C300" s="2" t="s">
        <v>26</v>
      </c>
      <c r="D300" s="3">
        <v>65.28</v>
      </c>
    </row>
    <row r="301">
      <c r="A301" s="1">
        <v>44033.0</v>
      </c>
      <c r="B301" s="2" t="s">
        <v>138</v>
      </c>
      <c r="C301" s="2" t="s">
        <v>9</v>
      </c>
      <c r="D301" s="3">
        <v>65.28</v>
      </c>
    </row>
    <row r="302">
      <c r="A302" s="1">
        <v>44021.0</v>
      </c>
      <c r="B302" s="2" t="s">
        <v>139</v>
      </c>
      <c r="C302" s="2" t="s">
        <v>7</v>
      </c>
      <c r="D302" s="3">
        <v>65.28</v>
      </c>
    </row>
    <row r="303">
      <c r="A303" s="1">
        <v>44021.0</v>
      </c>
      <c r="B303" s="2" t="s">
        <v>139</v>
      </c>
      <c r="C303" s="2" t="s">
        <v>8</v>
      </c>
      <c r="D303" s="3">
        <v>72.08</v>
      </c>
    </row>
    <row r="304">
      <c r="A304" s="1">
        <v>44025.0</v>
      </c>
      <c r="B304" s="2" t="s">
        <v>140</v>
      </c>
      <c r="C304" s="2" t="s">
        <v>5</v>
      </c>
      <c r="D304" s="3">
        <v>130.32</v>
      </c>
    </row>
    <row r="305">
      <c r="A305" s="1">
        <v>44033.0</v>
      </c>
      <c r="B305" s="2" t="s">
        <v>141</v>
      </c>
      <c r="C305" s="2" t="s">
        <v>7</v>
      </c>
      <c r="D305" s="3">
        <v>65.28</v>
      </c>
    </row>
    <row r="306">
      <c r="A306" s="1">
        <v>44033.0</v>
      </c>
      <c r="B306" s="2" t="s">
        <v>141</v>
      </c>
      <c r="C306" s="2" t="s">
        <v>8</v>
      </c>
      <c r="D306" s="3">
        <v>72.08</v>
      </c>
    </row>
    <row r="307">
      <c r="A307" s="1">
        <v>44033.0</v>
      </c>
      <c r="B307" s="2" t="s">
        <v>141</v>
      </c>
      <c r="C307" s="2" t="s">
        <v>9</v>
      </c>
      <c r="D307" s="3">
        <v>65.28</v>
      </c>
    </row>
    <row r="308">
      <c r="A308" s="1">
        <v>44033.0</v>
      </c>
      <c r="B308" s="2" t="s">
        <v>141</v>
      </c>
      <c r="C308" s="2" t="s">
        <v>5</v>
      </c>
      <c r="D308" s="3">
        <v>130.32</v>
      </c>
    </row>
    <row r="309">
      <c r="A309" s="1">
        <v>44021.0</v>
      </c>
      <c r="B309" s="2" t="s">
        <v>142</v>
      </c>
      <c r="C309" s="2" t="s">
        <v>7</v>
      </c>
      <c r="D309" s="3">
        <v>65.28</v>
      </c>
    </row>
    <row r="310">
      <c r="A310" s="1">
        <v>44021.0</v>
      </c>
      <c r="B310" s="2" t="s">
        <v>142</v>
      </c>
      <c r="C310" s="2" t="s">
        <v>8</v>
      </c>
      <c r="D310" s="3">
        <v>72.08</v>
      </c>
    </row>
    <row r="311">
      <c r="A311" s="1">
        <v>44021.0</v>
      </c>
      <c r="B311" s="2" t="s">
        <v>142</v>
      </c>
      <c r="C311" s="2" t="s">
        <v>9</v>
      </c>
      <c r="D311" s="3">
        <v>65.28</v>
      </c>
    </row>
    <row r="312">
      <c r="A312" s="1">
        <v>44022.0</v>
      </c>
      <c r="B312" s="2" t="s">
        <v>142</v>
      </c>
      <c r="C312" s="2" t="s">
        <v>5</v>
      </c>
      <c r="D312" s="3">
        <v>130.32</v>
      </c>
    </row>
    <row r="313">
      <c r="A313" s="1">
        <v>44035.0</v>
      </c>
      <c r="B313" s="2" t="s">
        <v>143</v>
      </c>
      <c r="C313" s="2" t="s">
        <v>12</v>
      </c>
      <c r="D313" s="3">
        <v>39.8</v>
      </c>
    </row>
    <row r="314">
      <c r="A314" s="1">
        <v>44035.0</v>
      </c>
      <c r="B314" s="2" t="s">
        <v>144</v>
      </c>
      <c r="C314" s="2" t="s">
        <v>5</v>
      </c>
      <c r="D314" s="3">
        <v>130.32</v>
      </c>
    </row>
    <row r="315">
      <c r="A315" s="1">
        <v>44036.0</v>
      </c>
      <c r="B315" s="2" t="s">
        <v>21</v>
      </c>
      <c r="C315" s="2" t="s">
        <v>9</v>
      </c>
      <c r="D315" s="3">
        <v>65.28</v>
      </c>
    </row>
    <row r="316">
      <c r="A316" s="1">
        <v>44013.0</v>
      </c>
      <c r="B316" s="2" t="s">
        <v>145</v>
      </c>
      <c r="C316" s="2" t="s">
        <v>7</v>
      </c>
      <c r="D316" s="3">
        <v>65.28</v>
      </c>
    </row>
    <row r="317">
      <c r="A317" s="1">
        <v>44013.0</v>
      </c>
      <c r="B317" s="2" t="s">
        <v>145</v>
      </c>
      <c r="C317" s="2" t="s">
        <v>9</v>
      </c>
      <c r="D317" s="3">
        <v>65.28</v>
      </c>
    </row>
    <row r="318">
      <c r="A318" s="1">
        <v>44021.0</v>
      </c>
      <c r="B318" s="2" t="s">
        <v>56</v>
      </c>
      <c r="C318" s="2" t="s">
        <v>5</v>
      </c>
      <c r="D318" s="3">
        <v>130.32</v>
      </c>
    </row>
    <row r="319">
      <c r="A319" s="1">
        <v>44032.0</v>
      </c>
      <c r="B319" s="2" t="s">
        <v>93</v>
      </c>
      <c r="C319" s="2" t="s">
        <v>26</v>
      </c>
      <c r="D319" s="3">
        <v>65.28</v>
      </c>
    </row>
    <row r="320">
      <c r="A320" s="1">
        <v>44032.0</v>
      </c>
      <c r="B320" s="2" t="s">
        <v>93</v>
      </c>
      <c r="C320" s="2" t="s">
        <v>25</v>
      </c>
      <c r="D320" s="3">
        <v>137.37</v>
      </c>
    </row>
    <row r="321">
      <c r="A321" s="1">
        <v>44027.0</v>
      </c>
      <c r="B321" s="2" t="s">
        <v>146</v>
      </c>
      <c r="C321" s="2" t="s">
        <v>9</v>
      </c>
      <c r="D321" s="3">
        <v>65.28</v>
      </c>
    </row>
    <row r="322">
      <c r="A322" s="1">
        <v>44026.0</v>
      </c>
      <c r="B322" s="2" t="s">
        <v>129</v>
      </c>
      <c r="C322" s="2" t="s">
        <v>5</v>
      </c>
      <c r="D322" s="3">
        <v>130.32</v>
      </c>
    </row>
    <row r="323">
      <c r="A323" s="1">
        <v>44026.0</v>
      </c>
      <c r="B323" s="2" t="s">
        <v>129</v>
      </c>
      <c r="C323" s="2" t="s">
        <v>9</v>
      </c>
      <c r="D323" s="3">
        <v>65.28</v>
      </c>
    </row>
    <row r="324">
      <c r="A324" s="1">
        <v>44028.0</v>
      </c>
      <c r="B324" s="2" t="s">
        <v>147</v>
      </c>
      <c r="C324" s="2" t="s">
        <v>9</v>
      </c>
      <c r="D324" s="3">
        <v>65.28</v>
      </c>
    </row>
    <row r="325">
      <c r="A325" s="1">
        <v>44021.0</v>
      </c>
      <c r="B325" s="2" t="s">
        <v>148</v>
      </c>
      <c r="C325" s="2" t="s">
        <v>25</v>
      </c>
      <c r="D325" s="3">
        <v>201.47</v>
      </c>
    </row>
    <row r="326">
      <c r="A326" s="1">
        <v>44021.0</v>
      </c>
      <c r="B326" s="2" t="s">
        <v>148</v>
      </c>
      <c r="C326" s="2" t="s">
        <v>26</v>
      </c>
      <c r="D326" s="3">
        <v>79.79</v>
      </c>
    </row>
    <row r="327">
      <c r="A327" s="1">
        <v>44021.0</v>
      </c>
      <c r="B327" s="2" t="s">
        <v>148</v>
      </c>
      <c r="C327" s="2" t="s">
        <v>15</v>
      </c>
      <c r="D327" s="3">
        <v>105.67</v>
      </c>
    </row>
    <row r="328">
      <c r="A328" s="1">
        <v>44021.0</v>
      </c>
      <c r="B328" s="2" t="s">
        <v>148</v>
      </c>
      <c r="C328" s="2" t="s">
        <v>5</v>
      </c>
      <c r="D328" s="3">
        <v>164.74</v>
      </c>
    </row>
    <row r="329">
      <c r="A329" s="1">
        <v>44015.0</v>
      </c>
      <c r="B329" s="2" t="s">
        <v>149</v>
      </c>
      <c r="C329" s="2" t="s">
        <v>5</v>
      </c>
      <c r="D329" s="3">
        <v>164.74</v>
      </c>
    </row>
    <row r="330">
      <c r="A330" s="1">
        <v>44034.0</v>
      </c>
      <c r="B330" s="2" t="s">
        <v>150</v>
      </c>
      <c r="C330" s="2" t="s">
        <v>25</v>
      </c>
      <c r="D330" s="3">
        <v>201.47</v>
      </c>
    </row>
    <row r="331">
      <c r="A331" s="1">
        <v>44034.0</v>
      </c>
      <c r="B331" s="2" t="s">
        <v>150</v>
      </c>
      <c r="C331" s="2" t="s">
        <v>26</v>
      </c>
      <c r="D331" s="3">
        <v>79.79</v>
      </c>
    </row>
    <row r="332">
      <c r="A332" s="1">
        <v>44034.0</v>
      </c>
      <c r="B332" s="2" t="s">
        <v>150</v>
      </c>
      <c r="C332" s="2" t="s">
        <v>8</v>
      </c>
      <c r="D332" s="3">
        <v>98.47</v>
      </c>
    </row>
    <row r="333">
      <c r="A333" s="1">
        <v>44034.0</v>
      </c>
      <c r="B333" s="2" t="s">
        <v>150</v>
      </c>
      <c r="C333" s="2" t="s">
        <v>5</v>
      </c>
      <c r="D333" s="3">
        <v>164.74</v>
      </c>
    </row>
    <row r="334">
      <c r="A334" s="1">
        <v>44019.0</v>
      </c>
      <c r="B334" s="2" t="s">
        <v>151</v>
      </c>
      <c r="C334" s="2" t="s">
        <v>7</v>
      </c>
      <c r="D334" s="3">
        <v>97.83</v>
      </c>
    </row>
    <row r="335">
      <c r="A335" s="1">
        <v>44019.0</v>
      </c>
      <c r="B335" s="2" t="s">
        <v>151</v>
      </c>
      <c r="C335" s="2" t="s">
        <v>8</v>
      </c>
      <c r="D335" s="3">
        <v>98.47</v>
      </c>
    </row>
    <row r="336">
      <c r="A336" s="1">
        <v>44019.0</v>
      </c>
      <c r="B336" s="2" t="s">
        <v>151</v>
      </c>
      <c r="C336" s="2" t="s">
        <v>9</v>
      </c>
      <c r="D336" s="3">
        <v>79.82</v>
      </c>
    </row>
    <row r="337">
      <c r="A337" s="1">
        <v>44028.0</v>
      </c>
      <c r="B337" s="2" t="s">
        <v>152</v>
      </c>
      <c r="C337" s="2" t="s">
        <v>5</v>
      </c>
      <c r="D337" s="3">
        <v>164.74</v>
      </c>
    </row>
    <row r="338">
      <c r="A338" s="1">
        <v>44019.0</v>
      </c>
      <c r="B338" s="2" t="s">
        <v>153</v>
      </c>
      <c r="C338" s="2" t="s">
        <v>7</v>
      </c>
      <c r="D338" s="3">
        <v>97.83</v>
      </c>
    </row>
    <row r="339">
      <c r="A339" s="1">
        <v>44019.0</v>
      </c>
      <c r="B339" s="2" t="s">
        <v>153</v>
      </c>
      <c r="C339" s="2" t="s">
        <v>8</v>
      </c>
      <c r="D339" s="3">
        <v>98.47</v>
      </c>
    </row>
    <row r="340">
      <c r="A340" s="1">
        <v>44019.0</v>
      </c>
      <c r="B340" s="2" t="s">
        <v>153</v>
      </c>
      <c r="C340" s="2" t="s">
        <v>5</v>
      </c>
      <c r="D340" s="3">
        <v>164.74</v>
      </c>
    </row>
    <row r="341">
      <c r="A341" s="1">
        <v>44032.0</v>
      </c>
      <c r="B341" s="2" t="s">
        <v>154</v>
      </c>
      <c r="C341" s="2" t="s">
        <v>26</v>
      </c>
      <c r="D341" s="3">
        <v>79.79</v>
      </c>
    </row>
    <row r="342">
      <c r="A342" s="1">
        <v>44021.0</v>
      </c>
      <c r="B342" s="2" t="s">
        <v>155</v>
      </c>
      <c r="C342" s="2" t="s">
        <v>7</v>
      </c>
      <c r="D342" s="3">
        <v>97.83</v>
      </c>
    </row>
    <row r="343">
      <c r="A343" s="1">
        <v>44021.0</v>
      </c>
      <c r="B343" s="2" t="s">
        <v>155</v>
      </c>
      <c r="C343" s="2" t="s">
        <v>9</v>
      </c>
      <c r="D343" s="3">
        <v>79.82</v>
      </c>
    </row>
    <row r="344">
      <c r="A344" s="1">
        <v>44018.0</v>
      </c>
      <c r="B344" s="2" t="s">
        <v>156</v>
      </c>
      <c r="C344" s="2" t="s">
        <v>12</v>
      </c>
      <c r="D344" s="3">
        <v>105.51</v>
      </c>
    </row>
    <row r="345">
      <c r="A345" s="1">
        <v>44018.0</v>
      </c>
      <c r="B345" s="2" t="s">
        <v>156</v>
      </c>
      <c r="C345" s="2" t="s">
        <v>5</v>
      </c>
      <c r="D345" s="3">
        <v>164.74</v>
      </c>
    </row>
    <row r="346">
      <c r="A346" s="1">
        <v>44019.0</v>
      </c>
      <c r="B346" s="2" t="s">
        <v>149</v>
      </c>
      <c r="C346" s="2" t="s">
        <v>15</v>
      </c>
      <c r="D346" s="3">
        <v>105.67</v>
      </c>
    </row>
    <row r="347">
      <c r="A347" s="1">
        <v>44029.0</v>
      </c>
      <c r="B347" s="2" t="s">
        <v>153</v>
      </c>
      <c r="C347" s="2" t="s">
        <v>9</v>
      </c>
      <c r="D347" s="3">
        <v>79.82</v>
      </c>
    </row>
    <row r="348">
      <c r="A348" s="1">
        <v>44014.0</v>
      </c>
      <c r="B348" s="2" t="s">
        <v>157</v>
      </c>
      <c r="C348" s="2" t="s">
        <v>12</v>
      </c>
      <c r="D348" s="3">
        <v>40.89</v>
      </c>
    </row>
    <row r="349">
      <c r="A349" s="1">
        <v>44020.0</v>
      </c>
      <c r="B349" s="2" t="s">
        <v>158</v>
      </c>
      <c r="C349" s="2" t="s">
        <v>7</v>
      </c>
      <c r="D349" s="3">
        <v>74.21</v>
      </c>
    </row>
    <row r="350">
      <c r="A350" s="1">
        <v>44020.0</v>
      </c>
      <c r="B350" s="2" t="s">
        <v>158</v>
      </c>
      <c r="C350" s="2" t="s">
        <v>8</v>
      </c>
      <c r="D350" s="3">
        <v>77.88</v>
      </c>
    </row>
    <row r="351">
      <c r="A351" s="1">
        <v>44020.0</v>
      </c>
      <c r="B351" s="2" t="s">
        <v>158</v>
      </c>
      <c r="C351" s="2" t="s">
        <v>9</v>
      </c>
      <c r="D351" s="3">
        <v>74.21</v>
      </c>
    </row>
    <row r="352">
      <c r="A352" s="1">
        <v>44020.0</v>
      </c>
      <c r="B352" s="2" t="s">
        <v>158</v>
      </c>
      <c r="C352" s="2" t="s">
        <v>5</v>
      </c>
      <c r="D352" s="3">
        <v>145.19</v>
      </c>
    </row>
    <row r="353">
      <c r="A353" s="1">
        <v>44014.0</v>
      </c>
      <c r="B353" s="2" t="s">
        <v>159</v>
      </c>
      <c r="C353" s="2" t="s">
        <v>7</v>
      </c>
      <c r="D353" s="3">
        <v>74.21</v>
      </c>
    </row>
    <row r="354">
      <c r="A354" s="1">
        <v>44014.0</v>
      </c>
      <c r="B354" s="2" t="s">
        <v>159</v>
      </c>
      <c r="C354" s="2" t="s">
        <v>26</v>
      </c>
      <c r="D354" s="3">
        <v>70.09</v>
      </c>
    </row>
    <row r="355">
      <c r="A355" s="1">
        <v>44014.0</v>
      </c>
      <c r="B355" s="2" t="s">
        <v>159</v>
      </c>
      <c r="C355" s="2" t="s">
        <v>8</v>
      </c>
      <c r="D355" s="3">
        <v>77.88</v>
      </c>
    </row>
    <row r="356">
      <c r="A356" s="1">
        <v>44014.0</v>
      </c>
      <c r="B356" s="2" t="s">
        <v>159</v>
      </c>
      <c r="C356" s="2" t="s">
        <v>9</v>
      </c>
      <c r="D356" s="3">
        <v>74.21</v>
      </c>
    </row>
    <row r="357">
      <c r="A357" s="1">
        <v>44014.0</v>
      </c>
      <c r="B357" s="2" t="s">
        <v>159</v>
      </c>
      <c r="C357" s="2" t="s">
        <v>5</v>
      </c>
      <c r="D357" s="3">
        <v>145.19</v>
      </c>
    </row>
    <row r="358">
      <c r="A358" s="1">
        <v>44018.0</v>
      </c>
      <c r="B358" s="2" t="s">
        <v>160</v>
      </c>
      <c r="C358" s="2" t="s">
        <v>8</v>
      </c>
      <c r="D358" s="3">
        <v>77.88</v>
      </c>
    </row>
    <row r="359">
      <c r="A359" s="1">
        <v>44019.0</v>
      </c>
      <c r="B359" s="2" t="s">
        <v>161</v>
      </c>
      <c r="C359" s="2" t="s">
        <v>26</v>
      </c>
      <c r="D359" s="3">
        <v>70.09</v>
      </c>
    </row>
    <row r="360">
      <c r="A360" s="1">
        <v>44019.0</v>
      </c>
      <c r="B360" s="2" t="s">
        <v>161</v>
      </c>
      <c r="C360" s="2" t="s">
        <v>12</v>
      </c>
      <c r="D360" s="3">
        <v>40.89</v>
      </c>
    </row>
    <row r="361">
      <c r="A361" s="1">
        <v>44019.0</v>
      </c>
      <c r="B361" s="2" t="s">
        <v>161</v>
      </c>
      <c r="C361" s="2" t="s">
        <v>5</v>
      </c>
      <c r="D361" s="3">
        <v>145.19</v>
      </c>
    </row>
    <row r="362">
      <c r="A362" s="1">
        <v>44015.0</v>
      </c>
      <c r="B362" s="2" t="s">
        <v>162</v>
      </c>
      <c r="C362" s="2" t="s">
        <v>12</v>
      </c>
      <c r="D362" s="3">
        <v>40.89</v>
      </c>
    </row>
    <row r="363">
      <c r="A363" s="1">
        <v>44021.0</v>
      </c>
      <c r="B363" s="2" t="s">
        <v>163</v>
      </c>
      <c r="C363" s="2" t="s">
        <v>12</v>
      </c>
      <c r="D363" s="3">
        <v>40.89</v>
      </c>
    </row>
    <row r="364">
      <c r="A364" s="1">
        <v>44021.0</v>
      </c>
      <c r="B364" s="2" t="s">
        <v>163</v>
      </c>
      <c r="C364" s="2" t="s">
        <v>5</v>
      </c>
      <c r="D364" s="3">
        <v>145.19</v>
      </c>
    </row>
    <row r="365">
      <c r="A365" s="1">
        <v>44015.0</v>
      </c>
      <c r="B365" s="2" t="s">
        <v>164</v>
      </c>
      <c r="C365" s="2" t="s">
        <v>8</v>
      </c>
      <c r="D365" s="3">
        <v>77.88</v>
      </c>
    </row>
    <row r="366">
      <c r="A366" s="1">
        <v>44013.0</v>
      </c>
      <c r="B366" s="2" t="s">
        <v>56</v>
      </c>
      <c r="C366" s="2" t="s">
        <v>7</v>
      </c>
      <c r="D366" s="3">
        <v>74.21</v>
      </c>
    </row>
    <row r="367">
      <c r="A367" s="1">
        <v>44013.0</v>
      </c>
      <c r="B367" s="2" t="s">
        <v>56</v>
      </c>
      <c r="C367" s="2" t="s">
        <v>8</v>
      </c>
      <c r="D367" s="3">
        <v>77.88</v>
      </c>
    </row>
    <row r="368">
      <c r="A368" s="1">
        <v>44013.0</v>
      </c>
      <c r="B368" s="2" t="s">
        <v>56</v>
      </c>
      <c r="C368" s="2" t="s">
        <v>9</v>
      </c>
      <c r="D368" s="3">
        <v>74.21</v>
      </c>
    </row>
    <row r="369">
      <c r="A369" s="1">
        <v>44018.0</v>
      </c>
      <c r="B369" s="2" t="s">
        <v>165</v>
      </c>
      <c r="C369" s="2" t="s">
        <v>15</v>
      </c>
      <c r="D369" s="3">
        <v>55.09</v>
      </c>
    </row>
    <row r="370">
      <c r="A370" s="1">
        <v>44018.0</v>
      </c>
      <c r="B370" s="2" t="s">
        <v>165</v>
      </c>
      <c r="C370" s="2" t="s">
        <v>5</v>
      </c>
      <c r="D370" s="3">
        <v>145.19</v>
      </c>
    </row>
    <row r="371">
      <c r="A371" s="1">
        <v>44018.0</v>
      </c>
      <c r="B371" s="2" t="s">
        <v>166</v>
      </c>
      <c r="C371" s="2" t="s">
        <v>15</v>
      </c>
      <c r="D371" s="3">
        <v>55.09</v>
      </c>
    </row>
    <row r="372">
      <c r="A372" s="1">
        <v>44018.0</v>
      </c>
      <c r="B372" s="2" t="s">
        <v>166</v>
      </c>
      <c r="C372" s="2" t="s">
        <v>5</v>
      </c>
      <c r="D372" s="3">
        <v>145.19</v>
      </c>
    </row>
    <row r="373">
      <c r="A373" s="1">
        <v>44018.0</v>
      </c>
      <c r="B373" s="2" t="s">
        <v>167</v>
      </c>
      <c r="C373" s="2" t="s">
        <v>12</v>
      </c>
      <c r="D373" s="3">
        <v>40.89</v>
      </c>
    </row>
    <row r="374">
      <c r="A374" s="1">
        <v>44014.0</v>
      </c>
      <c r="B374" s="2" t="s">
        <v>168</v>
      </c>
      <c r="C374" s="2" t="s">
        <v>7</v>
      </c>
      <c r="D374" s="3">
        <v>74.21</v>
      </c>
    </row>
    <row r="375">
      <c r="A375" s="1">
        <v>44014.0</v>
      </c>
      <c r="B375" s="2" t="s">
        <v>168</v>
      </c>
      <c r="C375" s="2" t="s">
        <v>9</v>
      </c>
      <c r="D375" s="3">
        <v>74.21</v>
      </c>
    </row>
    <row r="376">
      <c r="A376" s="1">
        <v>44013.0</v>
      </c>
      <c r="B376" s="2" t="s">
        <v>90</v>
      </c>
      <c r="C376" s="2" t="s">
        <v>12</v>
      </c>
      <c r="D376" s="3">
        <v>40.89</v>
      </c>
    </row>
    <row r="377">
      <c r="A377" s="1">
        <v>44013.0</v>
      </c>
      <c r="B377" s="2" t="s">
        <v>90</v>
      </c>
      <c r="C377" s="2" t="s">
        <v>5</v>
      </c>
      <c r="D377" s="3">
        <v>145.19</v>
      </c>
    </row>
    <row r="378">
      <c r="A378" s="1">
        <v>44013.0</v>
      </c>
      <c r="B378" s="2" t="s">
        <v>169</v>
      </c>
      <c r="C378" s="2" t="s">
        <v>81</v>
      </c>
      <c r="D378" s="3">
        <v>74.21</v>
      </c>
    </row>
    <row r="379">
      <c r="A379" s="1">
        <v>44013.0</v>
      </c>
      <c r="B379" s="2" t="s">
        <v>169</v>
      </c>
      <c r="C379" s="2" t="s">
        <v>5</v>
      </c>
      <c r="D379" s="3">
        <v>145.19</v>
      </c>
    </row>
    <row r="380">
      <c r="A380" s="1">
        <v>44020.0</v>
      </c>
      <c r="B380" s="2" t="s">
        <v>170</v>
      </c>
      <c r="C380" s="2" t="s">
        <v>7</v>
      </c>
      <c r="D380" s="3">
        <v>74.21</v>
      </c>
    </row>
    <row r="381">
      <c r="A381" s="1">
        <v>44020.0</v>
      </c>
      <c r="B381" s="2" t="s">
        <v>170</v>
      </c>
      <c r="C381" s="2" t="s">
        <v>8</v>
      </c>
      <c r="D381" s="3">
        <v>77.88</v>
      </c>
    </row>
    <row r="382">
      <c r="A382" s="1">
        <v>44020.0</v>
      </c>
      <c r="B382" s="2" t="s">
        <v>170</v>
      </c>
      <c r="C382" s="2" t="s">
        <v>9</v>
      </c>
      <c r="D382" s="3">
        <v>74.21</v>
      </c>
    </row>
    <row r="383">
      <c r="A383" s="1">
        <v>44019.0</v>
      </c>
      <c r="B383" s="2" t="s">
        <v>171</v>
      </c>
      <c r="C383" s="2" t="s">
        <v>8</v>
      </c>
      <c r="D383" s="3">
        <v>77.88</v>
      </c>
    </row>
    <row r="384">
      <c r="A384" s="1">
        <v>44019.0</v>
      </c>
      <c r="B384" s="2" t="s">
        <v>171</v>
      </c>
      <c r="C384" s="2" t="s">
        <v>5</v>
      </c>
      <c r="D384" s="3">
        <v>145.19</v>
      </c>
    </row>
    <row r="385">
      <c r="A385" s="1">
        <v>44014.0</v>
      </c>
      <c r="B385" s="2" t="s">
        <v>172</v>
      </c>
      <c r="C385" s="2" t="s">
        <v>5</v>
      </c>
      <c r="D385" s="3">
        <v>145.19</v>
      </c>
    </row>
    <row r="386">
      <c r="A386" s="1">
        <v>44014.0</v>
      </c>
      <c r="B386" s="2" t="s">
        <v>173</v>
      </c>
      <c r="C386" s="2" t="s">
        <v>12</v>
      </c>
      <c r="D386" s="3">
        <v>40.89</v>
      </c>
    </row>
    <row r="387">
      <c r="A387" s="1">
        <v>44014.0</v>
      </c>
      <c r="B387" s="2" t="s">
        <v>173</v>
      </c>
      <c r="C387" s="2" t="s">
        <v>5</v>
      </c>
      <c r="D387" s="3">
        <v>145.19</v>
      </c>
    </row>
    <row r="388">
      <c r="A388" s="1">
        <v>44015.0</v>
      </c>
      <c r="B388" s="2" t="s">
        <v>174</v>
      </c>
      <c r="C388" s="2" t="s">
        <v>12</v>
      </c>
      <c r="D388" s="3">
        <v>40.89</v>
      </c>
    </row>
    <row r="389">
      <c r="A389" s="1">
        <v>44015.0</v>
      </c>
      <c r="B389" s="2" t="s">
        <v>174</v>
      </c>
      <c r="C389" s="2" t="s">
        <v>5</v>
      </c>
      <c r="D389" s="3">
        <v>145.19</v>
      </c>
    </row>
    <row r="390">
      <c r="A390" s="1">
        <v>44014.0</v>
      </c>
      <c r="B390" s="2" t="s">
        <v>175</v>
      </c>
      <c r="C390" s="2" t="s">
        <v>7</v>
      </c>
      <c r="D390" s="3">
        <v>74.21</v>
      </c>
    </row>
    <row r="391">
      <c r="A391" s="1">
        <v>44014.0</v>
      </c>
      <c r="B391" s="2" t="s">
        <v>175</v>
      </c>
      <c r="C391" s="2" t="s">
        <v>8</v>
      </c>
      <c r="D391" s="3">
        <v>77.88</v>
      </c>
    </row>
    <row r="392">
      <c r="A392" s="1">
        <v>44014.0</v>
      </c>
      <c r="B392" s="2" t="s">
        <v>175</v>
      </c>
      <c r="C392" s="2" t="s">
        <v>9</v>
      </c>
      <c r="D392" s="3">
        <v>74.21</v>
      </c>
    </row>
    <row r="393">
      <c r="A393" s="1">
        <v>44013.0</v>
      </c>
      <c r="B393" s="2" t="s">
        <v>176</v>
      </c>
      <c r="C393" s="2" t="s">
        <v>15</v>
      </c>
      <c r="D393" s="3">
        <v>55.09</v>
      </c>
    </row>
    <row r="394">
      <c r="A394" s="1">
        <v>44013.0</v>
      </c>
      <c r="B394" s="2" t="s">
        <v>176</v>
      </c>
      <c r="C394" s="2" t="s">
        <v>5</v>
      </c>
      <c r="D394" s="3">
        <v>145.19</v>
      </c>
    </row>
    <row r="395">
      <c r="A395" s="1">
        <v>44018.0</v>
      </c>
      <c r="B395" s="2" t="s">
        <v>177</v>
      </c>
      <c r="C395" s="2" t="s">
        <v>15</v>
      </c>
      <c r="D395" s="3">
        <v>55.09</v>
      </c>
    </row>
    <row r="396">
      <c r="A396" s="1">
        <v>44018.0</v>
      </c>
      <c r="B396" s="2" t="s">
        <v>177</v>
      </c>
      <c r="C396" s="2" t="s">
        <v>5</v>
      </c>
      <c r="D396" s="3">
        <v>145.19</v>
      </c>
    </row>
    <row r="397">
      <c r="A397" s="1">
        <v>44019.0</v>
      </c>
      <c r="B397" s="2" t="s">
        <v>146</v>
      </c>
      <c r="C397" s="2" t="s">
        <v>7</v>
      </c>
      <c r="D397" s="3">
        <v>74.21</v>
      </c>
    </row>
    <row r="398">
      <c r="A398" s="1">
        <v>44019.0</v>
      </c>
      <c r="B398" s="2" t="s">
        <v>146</v>
      </c>
      <c r="C398" s="2" t="s">
        <v>8</v>
      </c>
      <c r="D398" s="3">
        <v>77.88</v>
      </c>
    </row>
    <row r="399">
      <c r="A399" s="1">
        <v>44018.0</v>
      </c>
      <c r="B399" s="2" t="s">
        <v>178</v>
      </c>
      <c r="C399" s="2" t="s">
        <v>7</v>
      </c>
      <c r="D399" s="3">
        <v>74.21</v>
      </c>
    </row>
    <row r="400">
      <c r="A400" s="1">
        <v>44018.0</v>
      </c>
      <c r="B400" s="2" t="s">
        <v>178</v>
      </c>
      <c r="C400" s="2" t="s">
        <v>8</v>
      </c>
      <c r="D400" s="3">
        <v>77.88</v>
      </c>
    </row>
    <row r="401">
      <c r="A401" s="1">
        <v>44018.0</v>
      </c>
      <c r="B401" s="2" t="s">
        <v>178</v>
      </c>
      <c r="C401" s="2" t="s">
        <v>9</v>
      </c>
      <c r="D401" s="3">
        <v>74.21</v>
      </c>
    </row>
    <row r="402">
      <c r="A402" s="1">
        <v>44013.0</v>
      </c>
      <c r="B402" s="2" t="s">
        <v>179</v>
      </c>
      <c r="C402" s="2" t="s">
        <v>60</v>
      </c>
      <c r="D402" s="3">
        <v>59.4</v>
      </c>
    </row>
    <row r="403">
      <c r="A403" s="1">
        <v>44015.0</v>
      </c>
      <c r="B403" s="2" t="s">
        <v>180</v>
      </c>
      <c r="C403" s="2" t="s">
        <v>5</v>
      </c>
      <c r="D403" s="3">
        <v>145.19</v>
      </c>
    </row>
    <row r="404">
      <c r="A404" s="1">
        <v>44014.0</v>
      </c>
      <c r="B404" s="2" t="s">
        <v>147</v>
      </c>
      <c r="C404" s="2" t="s">
        <v>7</v>
      </c>
      <c r="D404" s="3">
        <v>74.21</v>
      </c>
    </row>
    <row r="405">
      <c r="A405" s="1">
        <v>44014.0</v>
      </c>
      <c r="B405" s="2" t="s">
        <v>147</v>
      </c>
      <c r="C405" s="2" t="s">
        <v>8</v>
      </c>
      <c r="D405" s="3">
        <v>77.88</v>
      </c>
    </row>
    <row r="406">
      <c r="A406" s="1">
        <v>44014.0</v>
      </c>
      <c r="B406" s="2" t="s">
        <v>147</v>
      </c>
      <c r="C406" s="2" t="s">
        <v>9</v>
      </c>
      <c r="D406" s="3">
        <v>74.21</v>
      </c>
    </row>
    <row r="407">
      <c r="A407" s="1">
        <v>44014.0</v>
      </c>
      <c r="B407" s="2" t="s">
        <v>147</v>
      </c>
      <c r="C407" s="2" t="s">
        <v>5</v>
      </c>
      <c r="D407" s="3">
        <v>145.19</v>
      </c>
    </row>
    <row r="408">
      <c r="A408" s="1">
        <v>44019.0</v>
      </c>
      <c r="B408" s="2" t="s">
        <v>181</v>
      </c>
      <c r="C408" s="2" t="s">
        <v>7</v>
      </c>
      <c r="D408" s="3">
        <v>74.21</v>
      </c>
    </row>
    <row r="409">
      <c r="A409" s="1">
        <v>44019.0</v>
      </c>
      <c r="B409" s="2" t="s">
        <v>181</v>
      </c>
      <c r="C409" s="2" t="s">
        <v>9</v>
      </c>
      <c r="D409" s="3">
        <v>74.21</v>
      </c>
    </row>
    <row r="410">
      <c r="A410" s="1">
        <v>44015.0</v>
      </c>
      <c r="B410" s="2" t="s">
        <v>182</v>
      </c>
      <c r="C410" s="2" t="s">
        <v>15</v>
      </c>
      <c r="D410" s="3">
        <v>55.09</v>
      </c>
    </row>
    <row r="411">
      <c r="A411" s="1">
        <v>44015.0</v>
      </c>
      <c r="B411" s="2" t="s">
        <v>182</v>
      </c>
      <c r="C411" s="2" t="s">
        <v>5</v>
      </c>
      <c r="D411" s="3">
        <v>145.19</v>
      </c>
    </row>
    <row r="412">
      <c r="A412" s="1">
        <v>44018.0</v>
      </c>
      <c r="B412" s="2" t="s">
        <v>183</v>
      </c>
      <c r="C412" s="2" t="s">
        <v>7</v>
      </c>
      <c r="D412" s="3">
        <v>74.21</v>
      </c>
    </row>
    <row r="413">
      <c r="A413" s="1">
        <v>44018.0</v>
      </c>
      <c r="B413" s="2" t="s">
        <v>183</v>
      </c>
      <c r="C413" s="2" t="s">
        <v>9</v>
      </c>
      <c r="D413" s="3">
        <v>74.21</v>
      </c>
    </row>
    <row r="414">
      <c r="A414" s="1">
        <v>44019.0</v>
      </c>
      <c r="B414" s="2" t="s">
        <v>184</v>
      </c>
      <c r="C414" s="2" t="s">
        <v>8</v>
      </c>
      <c r="D414" s="3">
        <v>77.88</v>
      </c>
    </row>
    <row r="415">
      <c r="A415" s="1"/>
      <c r="D415" s="3"/>
    </row>
    <row r="416">
      <c r="A416" s="1"/>
      <c r="D416" s="3"/>
    </row>
    <row r="417">
      <c r="A417" s="1"/>
      <c r="D417" s="3"/>
    </row>
    <row r="418">
      <c r="A418" s="1"/>
      <c r="D418" s="3"/>
    </row>
    <row r="419">
      <c r="A419" s="1"/>
      <c r="D419" s="3"/>
    </row>
    <row r="420">
      <c r="A420" s="1"/>
      <c r="D420" s="3"/>
    </row>
    <row r="421">
      <c r="A421" s="1"/>
      <c r="D421" s="3"/>
    </row>
    <row r="422">
      <c r="A422" s="1"/>
      <c r="D422" s="3"/>
    </row>
    <row r="423">
      <c r="A423" s="1"/>
      <c r="D423" s="3"/>
    </row>
    <row r="424">
      <c r="A424" s="1"/>
      <c r="D424" s="3"/>
    </row>
    <row r="425">
      <c r="A425" s="1"/>
      <c r="D425" s="3"/>
    </row>
    <row r="426">
      <c r="A426" s="1"/>
      <c r="D426" s="3"/>
    </row>
    <row r="427">
      <c r="A427" s="1"/>
      <c r="D427" s="3"/>
    </row>
    <row r="428">
      <c r="A428" s="1"/>
      <c r="D428" s="3"/>
    </row>
    <row r="429">
      <c r="A429" s="1"/>
      <c r="D429" s="3"/>
    </row>
    <row r="430">
      <c r="A430" s="1"/>
      <c r="D430" s="3"/>
    </row>
    <row r="431">
      <c r="A431" s="1"/>
      <c r="D431" s="3"/>
    </row>
    <row r="432">
      <c r="A432" s="1"/>
      <c r="D432" s="3"/>
    </row>
    <row r="433">
      <c r="A433" s="1"/>
      <c r="D433" s="3"/>
    </row>
    <row r="434">
      <c r="A434" s="1"/>
      <c r="D434" s="3"/>
    </row>
    <row r="435">
      <c r="A435" s="1"/>
      <c r="D435" s="3"/>
    </row>
    <row r="436">
      <c r="A436" s="1"/>
      <c r="D436" s="3"/>
    </row>
    <row r="437">
      <c r="A437" s="1"/>
      <c r="D437" s="3"/>
    </row>
    <row r="438">
      <c r="A438" s="1"/>
      <c r="D438" s="3"/>
    </row>
    <row r="439">
      <c r="A439" s="1"/>
      <c r="D439" s="3"/>
    </row>
    <row r="440">
      <c r="A440" s="1"/>
      <c r="D440" s="3"/>
    </row>
    <row r="441">
      <c r="A441" s="1"/>
      <c r="D441" s="3"/>
    </row>
    <row r="442">
      <c r="A442" s="1"/>
      <c r="D442" s="3"/>
    </row>
    <row r="443">
      <c r="A443" s="1"/>
      <c r="D443" s="3"/>
    </row>
    <row r="444">
      <c r="A444" s="1"/>
      <c r="D444" s="3"/>
    </row>
    <row r="445">
      <c r="A445" s="1"/>
      <c r="D445" s="3"/>
    </row>
    <row r="446">
      <c r="A446" s="1"/>
      <c r="D446" s="3"/>
    </row>
    <row r="447">
      <c r="A447" s="1"/>
      <c r="D447" s="3"/>
    </row>
    <row r="448">
      <c r="A448" s="1"/>
      <c r="D448" s="3"/>
    </row>
    <row r="449">
      <c r="A449" s="1"/>
      <c r="D449" s="3"/>
    </row>
    <row r="450">
      <c r="A450" s="1"/>
      <c r="D450" s="3"/>
    </row>
    <row r="451">
      <c r="A451" s="1"/>
      <c r="D451" s="3"/>
    </row>
    <row r="452">
      <c r="A452" s="1"/>
      <c r="D452" s="3"/>
    </row>
    <row r="453">
      <c r="A453" s="1"/>
      <c r="D453" s="3"/>
    </row>
    <row r="454">
      <c r="A454" s="1"/>
      <c r="D454" s="3"/>
    </row>
    <row r="455">
      <c r="A455" s="1"/>
      <c r="D455" s="3"/>
    </row>
    <row r="456">
      <c r="A456" s="1"/>
      <c r="D456" s="3"/>
    </row>
    <row r="457">
      <c r="A457" s="1"/>
      <c r="D457" s="3"/>
    </row>
    <row r="458">
      <c r="A458" s="1"/>
      <c r="D458" s="3"/>
    </row>
    <row r="459">
      <c r="A459" s="1"/>
      <c r="D459" s="3"/>
    </row>
    <row r="460">
      <c r="A460" s="1"/>
      <c r="D460" s="3"/>
    </row>
    <row r="461">
      <c r="A461" s="1"/>
      <c r="D461" s="3"/>
    </row>
    <row r="462">
      <c r="A462" s="1"/>
      <c r="D462" s="3"/>
    </row>
    <row r="463">
      <c r="A463" s="1"/>
      <c r="D463" s="3"/>
    </row>
    <row r="464">
      <c r="A464" s="1"/>
      <c r="D464" s="3"/>
    </row>
    <row r="465">
      <c r="A465" s="1"/>
      <c r="D465" s="3"/>
    </row>
    <row r="466">
      <c r="A466" s="1"/>
      <c r="D466" s="3"/>
    </row>
    <row r="467">
      <c r="A467" s="1"/>
      <c r="D467" s="3"/>
    </row>
    <row r="468">
      <c r="A468" s="1"/>
      <c r="D468" s="3"/>
    </row>
    <row r="469">
      <c r="A469" s="1"/>
      <c r="D469" s="3"/>
    </row>
    <row r="470">
      <c r="A470" s="1"/>
      <c r="D470" s="3"/>
    </row>
    <row r="471">
      <c r="A471" s="1"/>
      <c r="D471" s="3"/>
    </row>
    <row r="472">
      <c r="A472" s="1"/>
      <c r="D472" s="3"/>
    </row>
    <row r="473">
      <c r="A473" s="1"/>
      <c r="D473" s="3"/>
    </row>
    <row r="474">
      <c r="A474" s="1"/>
      <c r="D474" s="3"/>
    </row>
    <row r="475">
      <c r="A475" s="1"/>
      <c r="D475" s="3"/>
    </row>
    <row r="476">
      <c r="A476" s="1"/>
      <c r="D476" s="3"/>
    </row>
    <row r="477">
      <c r="A477" s="1"/>
      <c r="D477" s="3"/>
    </row>
    <row r="478">
      <c r="A478" s="1"/>
      <c r="D478" s="3"/>
    </row>
    <row r="479">
      <c r="A479" s="1"/>
      <c r="D479" s="3"/>
    </row>
    <row r="480">
      <c r="A480" s="1"/>
      <c r="D480" s="3"/>
    </row>
    <row r="481">
      <c r="A481" s="1"/>
      <c r="D481" s="3"/>
    </row>
    <row r="482">
      <c r="A482" s="1"/>
      <c r="D482" s="3"/>
    </row>
    <row r="483">
      <c r="A483" s="1"/>
      <c r="D483" s="3"/>
    </row>
    <row r="484">
      <c r="A484" s="1"/>
      <c r="D484" s="3"/>
    </row>
    <row r="485">
      <c r="A485" s="1"/>
      <c r="D485" s="3"/>
    </row>
    <row r="486">
      <c r="A486" s="1"/>
      <c r="D486" s="3"/>
    </row>
    <row r="487">
      <c r="A487" s="1"/>
      <c r="D487" s="3"/>
    </row>
    <row r="488">
      <c r="A488" s="1"/>
      <c r="D488" s="3"/>
    </row>
    <row r="489">
      <c r="A489" s="1"/>
      <c r="D489" s="3"/>
    </row>
    <row r="490">
      <c r="A490" s="1"/>
      <c r="D490" s="3"/>
    </row>
    <row r="491">
      <c r="A491" s="1"/>
      <c r="D491" s="3"/>
    </row>
    <row r="492">
      <c r="A492" s="1"/>
      <c r="D492" s="3"/>
    </row>
    <row r="493">
      <c r="A493" s="1"/>
      <c r="D493" s="3"/>
    </row>
    <row r="494">
      <c r="A494" s="1"/>
      <c r="D494" s="3"/>
    </row>
    <row r="495">
      <c r="A495" s="1"/>
      <c r="D495" s="3"/>
    </row>
    <row r="496">
      <c r="A496" s="1"/>
      <c r="D496" s="3"/>
    </row>
    <row r="497">
      <c r="A497" s="1"/>
      <c r="D497" s="3"/>
    </row>
    <row r="498">
      <c r="A498" s="1"/>
      <c r="D498" s="3"/>
    </row>
    <row r="499">
      <c r="A499" s="1"/>
      <c r="D499" s="3"/>
    </row>
    <row r="500">
      <c r="A500" s="1"/>
      <c r="D500" s="3"/>
    </row>
    <row r="501">
      <c r="A501" s="1"/>
      <c r="D501" s="3"/>
    </row>
    <row r="502">
      <c r="A502" s="1"/>
      <c r="D502" s="3"/>
    </row>
    <row r="503">
      <c r="A503" s="1"/>
      <c r="D503" s="3"/>
    </row>
    <row r="504">
      <c r="A504" s="1"/>
      <c r="D504" s="3"/>
    </row>
    <row r="505">
      <c r="A505" s="1"/>
      <c r="D505" s="3"/>
    </row>
    <row r="506">
      <c r="A506" s="1"/>
      <c r="D506" s="3"/>
    </row>
    <row r="507">
      <c r="A507" s="1"/>
      <c r="D507" s="3"/>
    </row>
    <row r="508">
      <c r="A508" s="1"/>
      <c r="D508" s="3"/>
    </row>
    <row r="509">
      <c r="A509" s="1"/>
      <c r="D509" s="3"/>
    </row>
    <row r="510">
      <c r="A510" s="1"/>
      <c r="D510" s="3"/>
    </row>
    <row r="511">
      <c r="A511" s="1"/>
      <c r="D511" s="3"/>
    </row>
    <row r="512">
      <c r="A512" s="1"/>
      <c r="D512" s="3"/>
    </row>
    <row r="513">
      <c r="A513" s="1"/>
      <c r="D513" s="3"/>
    </row>
    <row r="514">
      <c r="A514" s="1"/>
      <c r="D514" s="3"/>
    </row>
    <row r="515">
      <c r="A515" s="1"/>
      <c r="D515" s="3"/>
    </row>
    <row r="516">
      <c r="A516" s="1"/>
      <c r="D516" s="3"/>
    </row>
    <row r="517">
      <c r="A517" s="1"/>
      <c r="D517" s="3"/>
    </row>
    <row r="518">
      <c r="A518" s="1"/>
      <c r="D518" s="3"/>
    </row>
    <row r="519">
      <c r="A519" s="1"/>
      <c r="D519" s="3"/>
    </row>
    <row r="520">
      <c r="A520" s="1"/>
      <c r="D520" s="3"/>
    </row>
    <row r="521">
      <c r="A521" s="1"/>
      <c r="D521" s="3"/>
    </row>
    <row r="522">
      <c r="A522" s="1"/>
      <c r="D522" s="3"/>
    </row>
    <row r="523">
      <c r="A523" s="1"/>
      <c r="D523" s="3"/>
    </row>
    <row r="524">
      <c r="A524" s="1"/>
      <c r="D524" s="3"/>
    </row>
    <row r="525">
      <c r="A525" s="1"/>
      <c r="D525" s="3"/>
    </row>
    <row r="526">
      <c r="A526" s="1"/>
      <c r="D526" s="3"/>
    </row>
    <row r="527">
      <c r="A527" s="1"/>
      <c r="D527" s="3"/>
    </row>
    <row r="528">
      <c r="A528" s="1"/>
      <c r="D528" s="3"/>
    </row>
    <row r="529">
      <c r="A529" s="1"/>
      <c r="D529" s="3"/>
    </row>
    <row r="530">
      <c r="A530" s="1"/>
      <c r="D530" s="3"/>
    </row>
    <row r="531">
      <c r="A531" s="1"/>
      <c r="D531" s="3"/>
    </row>
    <row r="532">
      <c r="A532" s="1"/>
      <c r="D532" s="3"/>
    </row>
    <row r="533">
      <c r="A533" s="1"/>
      <c r="D533" s="3"/>
    </row>
    <row r="534">
      <c r="A534" s="1"/>
      <c r="D534" s="3"/>
    </row>
    <row r="535">
      <c r="A535" s="1"/>
      <c r="D535" s="3"/>
    </row>
    <row r="536">
      <c r="A536" s="1"/>
      <c r="D536" s="3"/>
    </row>
    <row r="537">
      <c r="A537" s="1"/>
      <c r="D537" s="3"/>
    </row>
    <row r="538">
      <c r="A538" s="1"/>
      <c r="D538" s="3"/>
    </row>
    <row r="539">
      <c r="A539" s="1"/>
      <c r="D539" s="3"/>
    </row>
    <row r="540">
      <c r="A540" s="1"/>
      <c r="D540" s="3"/>
    </row>
    <row r="541">
      <c r="A541" s="1"/>
      <c r="D541" s="3"/>
    </row>
    <row r="542">
      <c r="A542" s="1"/>
      <c r="D542" s="3"/>
    </row>
    <row r="543">
      <c r="A543" s="1"/>
      <c r="D543" s="3"/>
    </row>
    <row r="544">
      <c r="A544" s="1"/>
      <c r="D544" s="3"/>
    </row>
    <row r="545">
      <c r="A545" s="1"/>
      <c r="D545" s="3"/>
    </row>
    <row r="546">
      <c r="A546" s="1"/>
      <c r="D546" s="3"/>
    </row>
    <row r="547">
      <c r="A547" s="1"/>
      <c r="D547" s="3"/>
    </row>
    <row r="548">
      <c r="A548" s="1"/>
      <c r="D548" s="3"/>
    </row>
    <row r="549">
      <c r="A549" s="1"/>
      <c r="D549" s="3"/>
    </row>
    <row r="550">
      <c r="A550" s="1"/>
      <c r="D550" s="3"/>
    </row>
    <row r="551">
      <c r="A551" s="1"/>
      <c r="D551" s="3"/>
    </row>
    <row r="552">
      <c r="A552" s="1"/>
      <c r="D552" s="3"/>
    </row>
    <row r="553">
      <c r="A553" s="1"/>
      <c r="D553" s="3"/>
    </row>
    <row r="554">
      <c r="A554" s="1"/>
      <c r="D554" s="3"/>
    </row>
    <row r="555">
      <c r="A555" s="1"/>
      <c r="D555" s="3"/>
    </row>
    <row r="556">
      <c r="A556" s="1"/>
      <c r="D556" s="3"/>
    </row>
    <row r="557">
      <c r="A557" s="1"/>
      <c r="D557" s="3"/>
    </row>
    <row r="558">
      <c r="A558" s="1"/>
      <c r="D558" s="3"/>
    </row>
    <row r="559">
      <c r="A559" s="1"/>
      <c r="D559" s="3"/>
    </row>
    <row r="560">
      <c r="A560" s="1"/>
      <c r="D560" s="3"/>
    </row>
    <row r="561">
      <c r="A561" s="1"/>
      <c r="D561" s="3"/>
    </row>
    <row r="562">
      <c r="A562" s="1"/>
      <c r="D562" s="3"/>
    </row>
    <row r="563">
      <c r="A563" s="1"/>
      <c r="D563" s="3"/>
    </row>
    <row r="564">
      <c r="A564" s="1"/>
      <c r="D564" s="3"/>
    </row>
    <row r="565">
      <c r="A565" s="1"/>
      <c r="D565" s="3"/>
    </row>
    <row r="566">
      <c r="A566" s="1"/>
      <c r="D566" s="3"/>
    </row>
    <row r="567">
      <c r="A567" s="1"/>
      <c r="D567" s="3"/>
    </row>
    <row r="568">
      <c r="A568" s="1"/>
      <c r="D568" s="3"/>
    </row>
    <row r="569">
      <c r="A569" s="1"/>
      <c r="D569" s="3"/>
    </row>
    <row r="570">
      <c r="A570" s="1"/>
      <c r="D570" s="3"/>
    </row>
    <row r="571">
      <c r="A571" s="1"/>
      <c r="D571" s="3"/>
    </row>
    <row r="572">
      <c r="A572" s="1"/>
      <c r="D572" s="3"/>
    </row>
    <row r="573">
      <c r="A573" s="1"/>
      <c r="D573" s="3"/>
    </row>
    <row r="574">
      <c r="A574" s="1"/>
      <c r="D574" s="3"/>
    </row>
    <row r="575">
      <c r="A575" s="1"/>
      <c r="D575" s="3"/>
    </row>
    <row r="576">
      <c r="A576" s="1"/>
      <c r="D576" s="3"/>
    </row>
    <row r="577">
      <c r="A577" s="1"/>
      <c r="D577" s="3"/>
    </row>
    <row r="578">
      <c r="A578" s="1"/>
      <c r="D578" s="3"/>
    </row>
    <row r="579">
      <c r="A579" s="1"/>
      <c r="D579" s="3"/>
    </row>
    <row r="580">
      <c r="A580" s="1"/>
      <c r="D580" s="3"/>
    </row>
    <row r="581">
      <c r="A581" s="1"/>
      <c r="D581" s="3"/>
    </row>
    <row r="582">
      <c r="A582" s="1"/>
      <c r="D582" s="3"/>
    </row>
    <row r="583">
      <c r="A583" s="1"/>
      <c r="D583" s="3"/>
    </row>
    <row r="584">
      <c r="A584" s="1"/>
      <c r="D584" s="3"/>
    </row>
    <row r="585">
      <c r="A585" s="1"/>
      <c r="D585" s="3"/>
    </row>
    <row r="586">
      <c r="A586" s="1"/>
      <c r="D586" s="3"/>
    </row>
    <row r="587">
      <c r="A587" s="1"/>
      <c r="D587" s="3"/>
    </row>
    <row r="588">
      <c r="A588" s="1"/>
      <c r="D588" s="3"/>
    </row>
    <row r="589">
      <c r="A589" s="1"/>
      <c r="D589" s="3"/>
    </row>
    <row r="590">
      <c r="A590" s="1"/>
      <c r="D590" s="3"/>
    </row>
    <row r="591">
      <c r="A591" s="1"/>
      <c r="D591" s="3"/>
    </row>
    <row r="592">
      <c r="A592" s="1"/>
      <c r="D592" s="3"/>
    </row>
    <row r="593">
      <c r="A593" s="1"/>
      <c r="D593" s="3"/>
    </row>
    <row r="594">
      <c r="A594" s="1"/>
      <c r="D594" s="3"/>
    </row>
    <row r="595">
      <c r="A595" s="1"/>
      <c r="D595" s="3"/>
    </row>
    <row r="596">
      <c r="A596" s="1"/>
      <c r="D596" s="3"/>
    </row>
    <row r="597">
      <c r="A597" s="1"/>
      <c r="D597" s="3"/>
    </row>
    <row r="598">
      <c r="A598" s="1"/>
      <c r="D598" s="3"/>
    </row>
    <row r="599">
      <c r="A599" s="1"/>
      <c r="D599" s="3"/>
    </row>
    <row r="600">
      <c r="A600" s="1"/>
      <c r="D600" s="3"/>
    </row>
    <row r="601">
      <c r="A601" s="1"/>
      <c r="D601" s="3"/>
    </row>
    <row r="602">
      <c r="A602" s="1"/>
      <c r="D602" s="3"/>
    </row>
    <row r="603">
      <c r="A603" s="1"/>
      <c r="D603" s="3"/>
    </row>
    <row r="604">
      <c r="A604" s="1"/>
      <c r="D604" s="3"/>
    </row>
    <row r="605">
      <c r="A605" s="1"/>
      <c r="D605" s="3"/>
    </row>
    <row r="606">
      <c r="A606" s="1"/>
      <c r="D606" s="3"/>
    </row>
    <row r="607">
      <c r="A607" s="1"/>
      <c r="D607" s="3"/>
    </row>
    <row r="608">
      <c r="A608" s="1"/>
      <c r="D608" s="3"/>
    </row>
    <row r="609">
      <c r="A609" s="1"/>
      <c r="D609" s="3"/>
    </row>
    <row r="610">
      <c r="A610" s="1"/>
      <c r="D610" s="3"/>
    </row>
    <row r="611">
      <c r="A611" s="1"/>
      <c r="D611" s="3"/>
    </row>
    <row r="612">
      <c r="A612" s="1"/>
      <c r="D612" s="3"/>
    </row>
    <row r="613">
      <c r="A613" s="1"/>
      <c r="D613" s="3"/>
    </row>
    <row r="614">
      <c r="A614" s="1"/>
      <c r="D614" s="3"/>
    </row>
    <row r="615">
      <c r="A615" s="1"/>
      <c r="D615" s="3"/>
    </row>
    <row r="616">
      <c r="A616" s="1"/>
      <c r="D616" s="3"/>
    </row>
    <row r="617">
      <c r="A617" s="1"/>
      <c r="D617" s="3"/>
    </row>
    <row r="618">
      <c r="A618" s="1"/>
      <c r="D618" s="3"/>
    </row>
    <row r="619">
      <c r="A619" s="1"/>
      <c r="D619" s="3"/>
    </row>
    <row r="620">
      <c r="A620" s="1"/>
      <c r="D620" s="3"/>
    </row>
    <row r="621">
      <c r="A621" s="1"/>
      <c r="D621" s="3"/>
    </row>
    <row r="622">
      <c r="A622" s="1"/>
      <c r="D622" s="3"/>
    </row>
    <row r="623">
      <c r="A623" s="1"/>
      <c r="D623" s="3"/>
    </row>
    <row r="624">
      <c r="A624" s="1"/>
      <c r="D624" s="3"/>
    </row>
    <row r="625">
      <c r="A625" s="1"/>
      <c r="D625" s="3"/>
    </row>
    <row r="626">
      <c r="A626" s="1"/>
      <c r="D626" s="3"/>
    </row>
    <row r="627">
      <c r="A627" s="1"/>
      <c r="D627" s="3"/>
    </row>
    <row r="628">
      <c r="A628" s="1"/>
      <c r="D628" s="3"/>
    </row>
    <row r="629">
      <c r="A629" s="1"/>
      <c r="D629" s="3"/>
    </row>
    <row r="630">
      <c r="A630" s="1"/>
      <c r="D630" s="3"/>
    </row>
    <row r="631">
      <c r="A631" s="1"/>
      <c r="D631" s="3"/>
    </row>
    <row r="632">
      <c r="A632" s="1"/>
      <c r="D632" s="3"/>
    </row>
    <row r="633">
      <c r="A633" s="1"/>
      <c r="D633" s="3"/>
    </row>
    <row r="634">
      <c r="A634" s="1"/>
      <c r="D634" s="3"/>
    </row>
    <row r="635">
      <c r="A635" s="1"/>
      <c r="D635" s="3"/>
    </row>
    <row r="636">
      <c r="A636" s="1"/>
      <c r="D636" s="3"/>
    </row>
    <row r="637">
      <c r="A637" s="1"/>
      <c r="D637" s="3"/>
    </row>
    <row r="638">
      <c r="A638" s="1"/>
      <c r="D638" s="3"/>
    </row>
    <row r="639">
      <c r="A639" s="1"/>
      <c r="D639" s="3"/>
    </row>
    <row r="640">
      <c r="A640" s="1"/>
      <c r="D640" s="3"/>
    </row>
    <row r="641">
      <c r="A641" s="1"/>
      <c r="D641" s="3"/>
    </row>
    <row r="642">
      <c r="A642" s="1"/>
      <c r="D642" s="3"/>
    </row>
    <row r="643">
      <c r="A643" s="1"/>
      <c r="D643" s="3"/>
    </row>
    <row r="644">
      <c r="A644" s="1"/>
      <c r="D644" s="3"/>
    </row>
    <row r="645">
      <c r="A645" s="1"/>
      <c r="D645" s="3"/>
    </row>
    <row r="646">
      <c r="A646" s="1"/>
      <c r="D646" s="3"/>
    </row>
    <row r="647">
      <c r="A647" s="1"/>
      <c r="D647" s="3"/>
    </row>
    <row r="648">
      <c r="A648" s="1"/>
      <c r="D648" s="3"/>
    </row>
    <row r="649">
      <c r="A649" s="1"/>
      <c r="D649" s="3"/>
    </row>
    <row r="650">
      <c r="A650" s="1"/>
      <c r="D650" s="3"/>
    </row>
    <row r="651">
      <c r="A651" s="1"/>
      <c r="D651" s="3"/>
    </row>
    <row r="652">
      <c r="A652" s="1"/>
      <c r="D652" s="3"/>
    </row>
    <row r="653">
      <c r="A653" s="1"/>
      <c r="D653" s="3"/>
    </row>
    <row r="654">
      <c r="A654" s="1"/>
      <c r="D654" s="3"/>
    </row>
    <row r="655">
      <c r="A655" s="1"/>
      <c r="D655" s="3"/>
    </row>
    <row r="656">
      <c r="A656" s="1"/>
      <c r="D656" s="3"/>
    </row>
    <row r="657">
      <c r="A657" s="1"/>
      <c r="D657" s="3"/>
    </row>
    <row r="658">
      <c r="A658" s="1"/>
      <c r="D658" s="3"/>
    </row>
    <row r="659">
      <c r="A659" s="1"/>
      <c r="D659" s="3"/>
    </row>
    <row r="660">
      <c r="A660" s="1"/>
      <c r="D660" s="3"/>
    </row>
    <row r="661">
      <c r="A661" s="1"/>
      <c r="D661" s="3"/>
    </row>
    <row r="662">
      <c r="A662" s="1"/>
      <c r="D662" s="3"/>
    </row>
    <row r="663">
      <c r="A663" s="1"/>
      <c r="D663" s="3"/>
    </row>
    <row r="664">
      <c r="A664" s="1"/>
      <c r="D664" s="3"/>
    </row>
    <row r="665">
      <c r="A665" s="1"/>
      <c r="D665" s="3"/>
    </row>
    <row r="666">
      <c r="A666" s="1"/>
      <c r="D666" s="3"/>
    </row>
    <row r="667">
      <c r="A667" s="1"/>
      <c r="D667" s="3"/>
    </row>
    <row r="668">
      <c r="A668" s="1"/>
      <c r="D668" s="3"/>
    </row>
    <row r="669">
      <c r="A669" s="1"/>
      <c r="D669" s="3"/>
    </row>
    <row r="670">
      <c r="A670" s="1"/>
      <c r="D670" s="3"/>
    </row>
    <row r="671">
      <c r="A671" s="1"/>
      <c r="D671" s="3"/>
    </row>
    <row r="672">
      <c r="A672" s="1"/>
      <c r="D672" s="3"/>
    </row>
    <row r="673">
      <c r="A673" s="1"/>
      <c r="D673" s="3"/>
    </row>
    <row r="674">
      <c r="A674" s="1"/>
      <c r="D674" s="3"/>
    </row>
    <row r="675">
      <c r="A675" s="1"/>
      <c r="D675" s="3"/>
    </row>
    <row r="676">
      <c r="A676" s="1"/>
      <c r="D676" s="3"/>
    </row>
    <row r="677">
      <c r="A677" s="1"/>
      <c r="D677" s="3"/>
    </row>
    <row r="678">
      <c r="A678" s="1"/>
      <c r="D678" s="3"/>
    </row>
    <row r="679">
      <c r="A679" s="1"/>
      <c r="D679" s="3"/>
    </row>
    <row r="680">
      <c r="A680" s="1"/>
      <c r="D680" s="3"/>
    </row>
    <row r="681">
      <c r="A681" s="1"/>
      <c r="D681" s="3"/>
    </row>
    <row r="682">
      <c r="A682" s="1"/>
      <c r="D682" s="3"/>
    </row>
    <row r="683">
      <c r="A683" s="1"/>
      <c r="D683" s="3"/>
    </row>
    <row r="684">
      <c r="A684" s="1"/>
      <c r="D684" s="3"/>
    </row>
    <row r="685">
      <c r="A685" s="1"/>
      <c r="D685" s="3"/>
    </row>
    <row r="686">
      <c r="A686" s="1"/>
      <c r="D686" s="3"/>
    </row>
    <row r="687">
      <c r="A687" s="1"/>
      <c r="D687" s="3"/>
    </row>
    <row r="688">
      <c r="A688" s="1"/>
      <c r="D688" s="3"/>
    </row>
    <row r="689">
      <c r="A689" s="1"/>
      <c r="D689" s="3"/>
    </row>
    <row r="690">
      <c r="A690" s="1"/>
      <c r="D690" s="3"/>
    </row>
    <row r="691">
      <c r="A691" s="1"/>
      <c r="D691" s="3"/>
    </row>
    <row r="692">
      <c r="A692" s="1"/>
      <c r="D692" s="3"/>
    </row>
    <row r="693">
      <c r="A693" s="1"/>
      <c r="D693" s="3"/>
    </row>
    <row r="694">
      <c r="A694" s="1"/>
      <c r="D694" s="3"/>
    </row>
    <row r="695">
      <c r="A695" s="1"/>
      <c r="D695" s="3"/>
    </row>
    <row r="696">
      <c r="A696" s="1"/>
      <c r="D696" s="3"/>
    </row>
    <row r="697">
      <c r="A697" s="1"/>
      <c r="D697" s="3"/>
    </row>
    <row r="698">
      <c r="A698" s="1"/>
      <c r="D698" s="3"/>
    </row>
    <row r="699">
      <c r="A699" s="1"/>
      <c r="D699" s="3"/>
    </row>
    <row r="700">
      <c r="A700" s="1"/>
      <c r="D700" s="3"/>
    </row>
    <row r="701">
      <c r="A701" s="1"/>
      <c r="D701" s="3"/>
    </row>
    <row r="702">
      <c r="A702" s="1"/>
      <c r="D702" s="3"/>
    </row>
    <row r="703">
      <c r="A703" s="1"/>
      <c r="D703" s="3"/>
    </row>
    <row r="704">
      <c r="A704" s="1"/>
      <c r="D704" s="3"/>
    </row>
    <row r="705">
      <c r="A705" s="1"/>
      <c r="D705" s="3"/>
    </row>
    <row r="706">
      <c r="A706" s="1"/>
      <c r="D706" s="3"/>
    </row>
    <row r="707">
      <c r="A707" s="1"/>
      <c r="D707" s="3"/>
    </row>
    <row r="708">
      <c r="A708" s="1"/>
      <c r="D708" s="3"/>
    </row>
    <row r="709">
      <c r="A709" s="1"/>
      <c r="D709" s="3"/>
    </row>
    <row r="710">
      <c r="A710" s="1"/>
      <c r="D710" s="3"/>
    </row>
    <row r="711">
      <c r="A711" s="1"/>
      <c r="D711" s="3"/>
    </row>
    <row r="712">
      <c r="A712" s="1"/>
      <c r="D712" s="3"/>
    </row>
    <row r="713">
      <c r="A713" s="1"/>
      <c r="D713" s="3"/>
    </row>
    <row r="714">
      <c r="A714" s="1"/>
      <c r="D714" s="3"/>
    </row>
    <row r="715">
      <c r="A715" s="1"/>
      <c r="D715" s="3"/>
    </row>
    <row r="716">
      <c r="A716" s="1"/>
      <c r="D716" s="3"/>
    </row>
    <row r="717">
      <c r="A717" s="1"/>
      <c r="D717" s="3"/>
    </row>
    <row r="718">
      <c r="A718" s="1"/>
      <c r="D718" s="3"/>
    </row>
    <row r="719">
      <c r="A719" s="1"/>
      <c r="D719" s="3"/>
    </row>
    <row r="720">
      <c r="A720" s="1"/>
      <c r="D720" s="3"/>
    </row>
    <row r="721">
      <c r="A721" s="1"/>
      <c r="D721" s="3"/>
    </row>
    <row r="722">
      <c r="A722" s="1"/>
      <c r="D722" s="3"/>
    </row>
    <row r="723">
      <c r="A723" s="1"/>
      <c r="D723" s="3"/>
    </row>
    <row r="724">
      <c r="A724" s="1"/>
      <c r="D724" s="3"/>
    </row>
    <row r="725">
      <c r="A725" s="1"/>
      <c r="D725" s="3"/>
    </row>
    <row r="726">
      <c r="A726" s="1"/>
      <c r="D726" s="3"/>
    </row>
    <row r="727">
      <c r="A727" s="1"/>
      <c r="D727" s="3"/>
    </row>
    <row r="728">
      <c r="A728" s="1"/>
      <c r="D728" s="3"/>
    </row>
    <row r="729">
      <c r="A729" s="1"/>
      <c r="D729" s="3"/>
    </row>
    <row r="730">
      <c r="A730" s="1"/>
      <c r="D730" s="3"/>
    </row>
    <row r="731">
      <c r="A731" s="1"/>
      <c r="D731" s="3"/>
    </row>
    <row r="732">
      <c r="A732" s="1"/>
      <c r="D732" s="3"/>
    </row>
    <row r="733">
      <c r="A733" s="1"/>
      <c r="D733" s="3"/>
    </row>
    <row r="734">
      <c r="A734" s="1"/>
      <c r="D734" s="3"/>
    </row>
    <row r="735">
      <c r="A735" s="1"/>
      <c r="D735" s="3"/>
    </row>
    <row r="736">
      <c r="A736" s="1"/>
      <c r="D736" s="3"/>
    </row>
    <row r="737">
      <c r="A737" s="1"/>
      <c r="D737" s="3"/>
    </row>
    <row r="738">
      <c r="A738" s="1"/>
      <c r="D738" s="3"/>
    </row>
    <row r="739">
      <c r="A739" s="1"/>
      <c r="D739" s="3"/>
    </row>
    <row r="740">
      <c r="A740" s="1"/>
      <c r="D740" s="3"/>
    </row>
    <row r="741">
      <c r="A741" s="1"/>
      <c r="D741" s="3"/>
    </row>
    <row r="742">
      <c r="A742" s="1"/>
      <c r="D742" s="3"/>
    </row>
    <row r="743">
      <c r="A743" s="1"/>
      <c r="D743" s="3"/>
    </row>
    <row r="744">
      <c r="A744" s="1"/>
      <c r="D744" s="3"/>
    </row>
    <row r="745">
      <c r="A745" s="1"/>
      <c r="D745" s="3"/>
    </row>
    <row r="746">
      <c r="A746" s="1"/>
      <c r="D746" s="3"/>
    </row>
    <row r="747">
      <c r="A747" s="1"/>
      <c r="D747" s="3"/>
    </row>
    <row r="748">
      <c r="A748" s="1"/>
      <c r="D748" s="3"/>
    </row>
    <row r="749">
      <c r="A749" s="1"/>
      <c r="D749" s="3"/>
    </row>
    <row r="750">
      <c r="A750" s="1"/>
      <c r="D750" s="3"/>
    </row>
    <row r="751">
      <c r="A751" s="1"/>
      <c r="D751" s="3"/>
    </row>
    <row r="752">
      <c r="A752" s="1"/>
      <c r="D752" s="3"/>
    </row>
    <row r="753">
      <c r="A753" s="1"/>
      <c r="D753" s="3"/>
    </row>
    <row r="754">
      <c r="A754" s="1"/>
      <c r="D754" s="3"/>
    </row>
    <row r="755">
      <c r="A755" s="1"/>
      <c r="D755" s="3"/>
    </row>
    <row r="756">
      <c r="A756" s="1"/>
      <c r="D756" s="3"/>
    </row>
    <row r="757">
      <c r="A757" s="1"/>
      <c r="D757" s="3"/>
    </row>
    <row r="758">
      <c r="A758" s="1"/>
      <c r="D758" s="3"/>
    </row>
    <row r="759">
      <c r="A759" s="1"/>
      <c r="D759" s="3"/>
    </row>
    <row r="760">
      <c r="A760" s="1"/>
      <c r="D760" s="3"/>
    </row>
    <row r="761">
      <c r="A761" s="1"/>
      <c r="D761" s="3"/>
    </row>
    <row r="762">
      <c r="A762" s="1"/>
      <c r="D762" s="3"/>
    </row>
    <row r="763">
      <c r="A763" s="1"/>
      <c r="D763" s="3"/>
    </row>
    <row r="764">
      <c r="A764" s="1"/>
      <c r="D764" s="3"/>
    </row>
    <row r="765">
      <c r="A765" s="1"/>
      <c r="D765" s="3"/>
    </row>
    <row r="766">
      <c r="A766" s="1"/>
      <c r="D766" s="3"/>
    </row>
    <row r="767">
      <c r="A767" s="1"/>
      <c r="D767" s="3"/>
    </row>
    <row r="768">
      <c r="A768" s="1"/>
      <c r="D768" s="3"/>
    </row>
    <row r="769">
      <c r="A769" s="1"/>
      <c r="D769" s="3"/>
    </row>
    <row r="770">
      <c r="A770" s="1"/>
      <c r="D770" s="3"/>
    </row>
    <row r="771">
      <c r="A771" s="1"/>
      <c r="D771" s="3"/>
    </row>
    <row r="772">
      <c r="A772" s="1"/>
      <c r="D772" s="3"/>
    </row>
    <row r="773">
      <c r="A773" s="1"/>
      <c r="D773" s="3"/>
    </row>
    <row r="774">
      <c r="A774" s="1"/>
      <c r="D774" s="3"/>
    </row>
    <row r="775">
      <c r="A775" s="1"/>
      <c r="D775" s="3"/>
    </row>
    <row r="776">
      <c r="A776" s="1"/>
      <c r="D776" s="3"/>
    </row>
    <row r="777">
      <c r="A777" s="1"/>
      <c r="D777" s="3"/>
    </row>
    <row r="778">
      <c r="A778" s="1"/>
      <c r="D778" s="3"/>
    </row>
    <row r="779">
      <c r="A779" s="1"/>
      <c r="D779" s="3"/>
    </row>
    <row r="780">
      <c r="A780" s="1"/>
      <c r="D780" s="3"/>
    </row>
    <row r="781">
      <c r="A781" s="1"/>
      <c r="D781" s="3"/>
    </row>
    <row r="782">
      <c r="A782" s="1"/>
      <c r="D782" s="3"/>
    </row>
    <row r="783">
      <c r="A783" s="1"/>
      <c r="D783" s="3"/>
    </row>
    <row r="784">
      <c r="A784" s="1"/>
      <c r="D784" s="3"/>
    </row>
    <row r="785">
      <c r="A785" s="1"/>
      <c r="D785" s="3"/>
    </row>
    <row r="786">
      <c r="A786" s="1"/>
      <c r="D786" s="3"/>
    </row>
    <row r="787">
      <c r="A787" s="1"/>
      <c r="D787" s="3"/>
    </row>
    <row r="788">
      <c r="A788" s="1"/>
      <c r="D788" s="3"/>
    </row>
    <row r="789">
      <c r="A789" s="1"/>
      <c r="D789" s="3"/>
    </row>
    <row r="790">
      <c r="A790" s="1"/>
      <c r="D790" s="3"/>
    </row>
    <row r="791">
      <c r="A791" s="1"/>
      <c r="D791" s="3"/>
    </row>
    <row r="792">
      <c r="A792" s="1"/>
      <c r="D792" s="3"/>
    </row>
    <row r="793">
      <c r="A793" s="1"/>
      <c r="D793" s="3"/>
    </row>
    <row r="794">
      <c r="A794" s="1"/>
      <c r="D794" s="3"/>
    </row>
    <row r="795">
      <c r="A795" s="1"/>
      <c r="D795" s="3"/>
    </row>
    <row r="796">
      <c r="A796" s="1"/>
      <c r="D796" s="3"/>
    </row>
    <row r="797">
      <c r="A797" s="1"/>
      <c r="D797" s="3"/>
    </row>
    <row r="798">
      <c r="A798" s="1"/>
      <c r="D798" s="3"/>
    </row>
    <row r="799">
      <c r="A799" s="1"/>
      <c r="D799" s="3"/>
    </row>
    <row r="800">
      <c r="A800" s="1"/>
      <c r="D800" s="3"/>
    </row>
    <row r="801">
      <c r="A801" s="1"/>
      <c r="D801" s="3"/>
    </row>
    <row r="802">
      <c r="A802" s="1"/>
      <c r="D802" s="3"/>
    </row>
    <row r="803">
      <c r="A803" s="1"/>
      <c r="D803" s="3"/>
    </row>
    <row r="804">
      <c r="A804" s="1"/>
      <c r="D804" s="3"/>
    </row>
    <row r="805">
      <c r="A805" s="1"/>
      <c r="D805" s="3"/>
    </row>
    <row r="806">
      <c r="A806" s="1"/>
      <c r="D806" s="3"/>
    </row>
    <row r="807">
      <c r="A807" s="1"/>
      <c r="D807" s="3"/>
    </row>
    <row r="808">
      <c r="A808" s="1"/>
      <c r="D808" s="3"/>
    </row>
    <row r="809">
      <c r="A809" s="1"/>
      <c r="D809" s="3"/>
    </row>
    <row r="810">
      <c r="A810" s="1"/>
      <c r="D810" s="3"/>
    </row>
    <row r="811">
      <c r="A811" s="1"/>
      <c r="D811" s="3"/>
    </row>
    <row r="812">
      <c r="A812" s="1"/>
      <c r="D812" s="3"/>
    </row>
    <row r="813">
      <c r="A813" s="1"/>
      <c r="D813" s="3"/>
    </row>
    <row r="814">
      <c r="A814" s="1"/>
      <c r="D814" s="3"/>
    </row>
    <row r="815">
      <c r="A815" s="1"/>
      <c r="D815" s="3"/>
    </row>
    <row r="816">
      <c r="A816" s="1"/>
      <c r="D816" s="3"/>
    </row>
    <row r="817">
      <c r="A817" s="1"/>
      <c r="D817" s="3"/>
    </row>
    <row r="818">
      <c r="A818" s="1"/>
      <c r="D818" s="3"/>
    </row>
    <row r="819">
      <c r="A819" s="1"/>
      <c r="D819" s="3"/>
    </row>
    <row r="820">
      <c r="A820" s="1"/>
      <c r="D820" s="3"/>
    </row>
    <row r="821">
      <c r="A821" s="1"/>
      <c r="D821" s="3"/>
    </row>
    <row r="822">
      <c r="A822" s="1"/>
      <c r="D822" s="3"/>
    </row>
    <row r="823">
      <c r="A823" s="1"/>
      <c r="D823" s="3"/>
    </row>
    <row r="824">
      <c r="A824" s="1"/>
      <c r="D824" s="3"/>
    </row>
    <row r="825">
      <c r="A825" s="1"/>
      <c r="D825" s="3"/>
    </row>
    <row r="826">
      <c r="A826" s="1"/>
      <c r="D826" s="3"/>
    </row>
    <row r="827">
      <c r="A827" s="1"/>
      <c r="D827" s="3"/>
    </row>
    <row r="828">
      <c r="A828" s="1"/>
      <c r="D828" s="3"/>
    </row>
    <row r="829">
      <c r="A829" s="1"/>
      <c r="D829" s="3"/>
    </row>
    <row r="830">
      <c r="A830" s="1"/>
      <c r="D830" s="3"/>
    </row>
    <row r="831">
      <c r="A831" s="1"/>
      <c r="D831" s="3"/>
    </row>
    <row r="832">
      <c r="A832" s="1"/>
      <c r="D832" s="3"/>
    </row>
    <row r="833">
      <c r="A833" s="1"/>
      <c r="D833" s="3"/>
    </row>
    <row r="834">
      <c r="A834" s="1"/>
      <c r="D834" s="3"/>
    </row>
    <row r="835">
      <c r="A835" s="1"/>
      <c r="D835" s="3"/>
    </row>
    <row r="836">
      <c r="A836" s="1"/>
      <c r="D836" s="3"/>
    </row>
    <row r="837">
      <c r="A837" s="1"/>
      <c r="D837" s="3"/>
    </row>
    <row r="838">
      <c r="A838" s="1"/>
      <c r="D838" s="3"/>
    </row>
    <row r="839">
      <c r="A839" s="1"/>
      <c r="D839" s="3"/>
    </row>
    <row r="840">
      <c r="A840" s="1"/>
      <c r="D840" s="3"/>
    </row>
    <row r="841">
      <c r="A841" s="1"/>
      <c r="D841" s="3"/>
    </row>
    <row r="842">
      <c r="A842" s="1"/>
      <c r="D842" s="3"/>
    </row>
    <row r="843">
      <c r="A843" s="1"/>
      <c r="D843" s="3"/>
    </row>
    <row r="844">
      <c r="A844" s="1"/>
      <c r="D844" s="3"/>
    </row>
    <row r="845">
      <c r="A845" s="1"/>
      <c r="D845" s="3"/>
    </row>
    <row r="846">
      <c r="A846" s="1"/>
      <c r="D846" s="3"/>
    </row>
    <row r="847">
      <c r="A847" s="1"/>
      <c r="D847" s="3"/>
    </row>
    <row r="848">
      <c r="A848" s="1"/>
      <c r="D848" s="3"/>
    </row>
    <row r="849">
      <c r="A849" s="1"/>
      <c r="D849" s="3"/>
    </row>
    <row r="850">
      <c r="A850" s="1"/>
      <c r="D850" s="3"/>
    </row>
    <row r="851">
      <c r="A851" s="1"/>
      <c r="D851" s="3"/>
    </row>
    <row r="852">
      <c r="A852" s="1"/>
      <c r="D852" s="3"/>
    </row>
    <row r="853">
      <c r="A853" s="1"/>
      <c r="D853" s="3"/>
    </row>
    <row r="854">
      <c r="A854" s="1"/>
      <c r="D854" s="3"/>
    </row>
    <row r="855">
      <c r="A855" s="1"/>
      <c r="D855" s="3"/>
    </row>
    <row r="856">
      <c r="A856" s="1"/>
      <c r="D856" s="3"/>
    </row>
    <row r="857">
      <c r="A857" s="1"/>
      <c r="D857" s="3"/>
    </row>
    <row r="858">
      <c r="A858" s="1"/>
      <c r="D858" s="3"/>
    </row>
    <row r="859">
      <c r="A859" s="1"/>
      <c r="D859" s="3"/>
    </row>
    <row r="860">
      <c r="A860" s="1"/>
      <c r="D860" s="3"/>
    </row>
    <row r="861">
      <c r="A861" s="1"/>
      <c r="D861" s="3"/>
    </row>
    <row r="862">
      <c r="A862" s="1"/>
      <c r="D862" s="3"/>
    </row>
    <row r="863">
      <c r="A863" s="1"/>
      <c r="D863" s="3"/>
    </row>
    <row r="864">
      <c r="A864" s="1"/>
      <c r="D864" s="3"/>
    </row>
    <row r="865">
      <c r="A865" s="1"/>
      <c r="D865" s="3"/>
    </row>
    <row r="866">
      <c r="A866" s="1"/>
      <c r="D866" s="3"/>
    </row>
    <row r="867">
      <c r="A867" s="1"/>
      <c r="D867" s="3"/>
    </row>
    <row r="868">
      <c r="A868" s="1"/>
      <c r="D868" s="3"/>
    </row>
    <row r="869">
      <c r="A869" s="1"/>
      <c r="D869" s="3"/>
    </row>
    <row r="870">
      <c r="A870" s="1"/>
      <c r="D870" s="3"/>
    </row>
    <row r="871">
      <c r="A871" s="1"/>
      <c r="D871" s="3"/>
    </row>
    <row r="872">
      <c r="A872" s="1"/>
      <c r="D872" s="3"/>
    </row>
    <row r="873">
      <c r="A873" s="1"/>
      <c r="D873" s="3"/>
    </row>
    <row r="874">
      <c r="A874" s="1"/>
      <c r="D874" s="3"/>
    </row>
    <row r="875">
      <c r="A875" s="1"/>
      <c r="D875" s="3"/>
    </row>
    <row r="876">
      <c r="A876" s="1"/>
      <c r="D876" s="3"/>
    </row>
    <row r="877">
      <c r="A877" s="1"/>
      <c r="D877" s="3"/>
    </row>
    <row r="878">
      <c r="A878" s="1"/>
      <c r="D878" s="3"/>
    </row>
    <row r="879">
      <c r="A879" s="1"/>
      <c r="D879" s="3"/>
    </row>
    <row r="880">
      <c r="A880" s="1"/>
      <c r="D880" s="3"/>
    </row>
    <row r="881">
      <c r="A881" s="1"/>
      <c r="D881" s="3"/>
    </row>
    <row r="882">
      <c r="A882" s="1"/>
      <c r="D882" s="3"/>
    </row>
    <row r="883">
      <c r="A883" s="1"/>
      <c r="D883" s="3"/>
    </row>
    <row r="884">
      <c r="A884" s="1"/>
      <c r="D884" s="3"/>
    </row>
    <row r="885">
      <c r="A885" s="1"/>
      <c r="D885" s="3"/>
    </row>
    <row r="886">
      <c r="A886" s="1"/>
      <c r="D886" s="3"/>
    </row>
    <row r="887">
      <c r="A887" s="1"/>
      <c r="D887" s="3"/>
    </row>
    <row r="888">
      <c r="A888" s="1"/>
      <c r="D888" s="3"/>
    </row>
    <row r="889">
      <c r="A889" s="1"/>
      <c r="D889" s="3"/>
    </row>
    <row r="890">
      <c r="A890" s="1"/>
      <c r="D890" s="3"/>
    </row>
    <row r="891">
      <c r="A891" s="1"/>
      <c r="D891" s="3"/>
    </row>
    <row r="892">
      <c r="A892" s="1"/>
      <c r="D892" s="3"/>
    </row>
    <row r="893">
      <c r="A893" s="1"/>
      <c r="D893" s="3"/>
    </row>
    <row r="894">
      <c r="A894" s="1"/>
      <c r="D894" s="3"/>
    </row>
    <row r="895">
      <c r="A895" s="1"/>
      <c r="D895" s="3"/>
    </row>
    <row r="896">
      <c r="A896" s="1"/>
      <c r="D896" s="3"/>
    </row>
    <row r="897">
      <c r="A897" s="1"/>
      <c r="D897" s="3"/>
    </row>
    <row r="898">
      <c r="A898" s="1"/>
      <c r="D898" s="3"/>
    </row>
    <row r="899">
      <c r="A899" s="1"/>
      <c r="D899" s="3"/>
    </row>
    <row r="900">
      <c r="A900" s="1"/>
      <c r="D900" s="3"/>
    </row>
    <row r="901">
      <c r="A901" s="1"/>
      <c r="D901" s="3"/>
    </row>
    <row r="902">
      <c r="A902" s="1"/>
      <c r="D902" s="3"/>
    </row>
    <row r="903">
      <c r="A903" s="1"/>
      <c r="D903" s="3"/>
    </row>
    <row r="904">
      <c r="A904" s="1"/>
      <c r="D904" s="3"/>
    </row>
    <row r="905">
      <c r="A905" s="1"/>
      <c r="D905" s="3"/>
    </row>
    <row r="906">
      <c r="A906" s="1"/>
      <c r="D906" s="3"/>
    </row>
    <row r="907">
      <c r="A907" s="1"/>
      <c r="D907" s="3"/>
    </row>
    <row r="908">
      <c r="A908" s="1"/>
      <c r="D908" s="3"/>
    </row>
    <row r="909">
      <c r="A909" s="1"/>
      <c r="D909" s="3"/>
    </row>
    <row r="910">
      <c r="A910" s="1"/>
      <c r="D910" s="3"/>
    </row>
    <row r="911">
      <c r="A911" s="1"/>
      <c r="D911" s="3"/>
    </row>
    <row r="912">
      <c r="A912" s="1"/>
      <c r="D912" s="3"/>
    </row>
    <row r="913">
      <c r="A913" s="1"/>
      <c r="D913" s="3"/>
    </row>
    <row r="914">
      <c r="A914" s="1"/>
      <c r="D914" s="3"/>
    </row>
    <row r="915">
      <c r="A915" s="1"/>
      <c r="D915" s="3"/>
    </row>
    <row r="916">
      <c r="A916" s="1"/>
      <c r="D916" s="3"/>
    </row>
    <row r="917">
      <c r="A917" s="1"/>
      <c r="D917" s="3"/>
    </row>
    <row r="918">
      <c r="A918" s="1"/>
      <c r="D918" s="3"/>
    </row>
    <row r="919">
      <c r="A919" s="1"/>
      <c r="D919" s="3"/>
    </row>
    <row r="920">
      <c r="A920" s="1"/>
      <c r="D920" s="3"/>
    </row>
    <row r="921">
      <c r="A921" s="1"/>
      <c r="D921" s="3"/>
    </row>
    <row r="922">
      <c r="A922" s="1"/>
      <c r="D922" s="3"/>
    </row>
    <row r="923">
      <c r="A923" s="1"/>
      <c r="D923" s="3"/>
    </row>
    <row r="924">
      <c r="A924" s="1"/>
      <c r="D924" s="3"/>
    </row>
    <row r="925">
      <c r="A925" s="1"/>
      <c r="D925" s="3"/>
    </row>
    <row r="926">
      <c r="A926" s="1"/>
      <c r="D926" s="3"/>
    </row>
    <row r="927">
      <c r="A927" s="1"/>
      <c r="D927" s="3"/>
    </row>
    <row r="928">
      <c r="A928" s="1"/>
      <c r="D928" s="3"/>
    </row>
    <row r="929">
      <c r="A929" s="1"/>
      <c r="D929" s="3"/>
    </row>
    <row r="930">
      <c r="A930" s="1"/>
      <c r="D930" s="3"/>
    </row>
    <row r="931">
      <c r="A931" s="1"/>
      <c r="D931" s="3"/>
    </row>
    <row r="932">
      <c r="A932" s="1"/>
      <c r="D932" s="3"/>
    </row>
    <row r="933">
      <c r="A933" s="1"/>
      <c r="D933" s="3"/>
    </row>
    <row r="934">
      <c r="A934" s="1"/>
      <c r="D934" s="3"/>
    </row>
    <row r="935">
      <c r="A935" s="1"/>
      <c r="D935" s="3"/>
    </row>
    <row r="936">
      <c r="A936" s="1"/>
      <c r="D936" s="3"/>
    </row>
    <row r="937">
      <c r="A937" s="1"/>
      <c r="D937" s="3"/>
    </row>
    <row r="938">
      <c r="A938" s="1"/>
      <c r="D938" s="3"/>
    </row>
    <row r="939">
      <c r="A939" s="1"/>
      <c r="D939" s="3"/>
    </row>
    <row r="940">
      <c r="A940" s="1"/>
      <c r="D940" s="3"/>
    </row>
    <row r="941">
      <c r="A941" s="1"/>
      <c r="D941" s="3"/>
    </row>
    <row r="942">
      <c r="A942" s="1"/>
      <c r="D942" s="3"/>
    </row>
    <row r="943">
      <c r="A943" s="1"/>
      <c r="D943" s="3"/>
    </row>
    <row r="944">
      <c r="A944" s="1"/>
      <c r="D944" s="3"/>
    </row>
    <row r="945">
      <c r="A945" s="1"/>
      <c r="D945" s="3"/>
    </row>
    <row r="946">
      <c r="A946" s="1"/>
      <c r="D946" s="3"/>
    </row>
    <row r="947">
      <c r="A947" s="1"/>
      <c r="D947" s="3"/>
    </row>
    <row r="948">
      <c r="A948" s="1"/>
      <c r="D948" s="3"/>
    </row>
    <row r="949">
      <c r="A949" s="1"/>
      <c r="D949" s="3"/>
    </row>
    <row r="950">
      <c r="A950" s="1"/>
      <c r="D950" s="3"/>
    </row>
    <row r="951">
      <c r="A951" s="1"/>
      <c r="D951" s="3"/>
    </row>
    <row r="952">
      <c r="A952" s="1"/>
      <c r="D952" s="3"/>
    </row>
    <row r="953">
      <c r="A953" s="1"/>
      <c r="D953" s="3"/>
    </row>
    <row r="954">
      <c r="A954" s="1"/>
      <c r="D954" s="3"/>
    </row>
    <row r="955">
      <c r="A955" s="1"/>
      <c r="D955" s="3"/>
    </row>
    <row r="956">
      <c r="A956" s="1"/>
      <c r="D956" s="3"/>
    </row>
    <row r="957">
      <c r="A957" s="1"/>
      <c r="D957" s="3"/>
    </row>
    <row r="958">
      <c r="A958" s="1"/>
      <c r="D958" s="3"/>
    </row>
    <row r="959">
      <c r="A959" s="1"/>
      <c r="D959" s="3"/>
    </row>
    <row r="960">
      <c r="A960" s="1"/>
      <c r="D960" s="3"/>
    </row>
    <row r="961">
      <c r="A961" s="1"/>
      <c r="D961" s="3"/>
    </row>
    <row r="962">
      <c r="A962" s="1"/>
      <c r="D962" s="3"/>
    </row>
    <row r="963">
      <c r="A963" s="1"/>
      <c r="D963" s="3"/>
    </row>
    <row r="964">
      <c r="A964" s="1"/>
      <c r="D964" s="3"/>
    </row>
    <row r="965">
      <c r="A965" s="1"/>
      <c r="D965" s="3"/>
    </row>
    <row r="966">
      <c r="A966" s="1"/>
      <c r="D966" s="3"/>
    </row>
    <row r="967">
      <c r="A967" s="1"/>
      <c r="D967" s="3"/>
    </row>
    <row r="968">
      <c r="A968" s="1"/>
      <c r="D968" s="3"/>
    </row>
    <row r="969">
      <c r="A969" s="1"/>
      <c r="D969" s="3"/>
    </row>
    <row r="970">
      <c r="A970" s="1"/>
      <c r="D970" s="3"/>
    </row>
    <row r="971">
      <c r="A971" s="1"/>
      <c r="D971" s="3"/>
    </row>
    <row r="972">
      <c r="A972" s="1"/>
      <c r="D972" s="3"/>
    </row>
    <row r="973">
      <c r="A973" s="1"/>
      <c r="D973" s="3"/>
    </row>
    <row r="974">
      <c r="A974" s="1"/>
      <c r="D974" s="3"/>
    </row>
    <row r="975">
      <c r="A975" s="1"/>
      <c r="D975" s="3"/>
    </row>
    <row r="976">
      <c r="A976" s="1"/>
      <c r="D976" s="3"/>
    </row>
    <row r="977">
      <c r="A977" s="1"/>
      <c r="D977" s="3"/>
    </row>
    <row r="978">
      <c r="A978" s="1"/>
      <c r="D978" s="3"/>
    </row>
    <row r="979">
      <c r="A979" s="1"/>
      <c r="D979" s="3"/>
    </row>
    <row r="980">
      <c r="A980" s="1"/>
      <c r="D980" s="3"/>
    </row>
    <row r="981">
      <c r="A981" s="1"/>
      <c r="D981" s="3"/>
    </row>
    <row r="982">
      <c r="A982" s="1"/>
      <c r="D982" s="3"/>
    </row>
    <row r="983">
      <c r="A983" s="1"/>
      <c r="D983" s="3"/>
    </row>
    <row r="984">
      <c r="A984" s="1"/>
      <c r="D984" s="3"/>
    </row>
    <row r="985">
      <c r="A985" s="1"/>
      <c r="D985" s="3"/>
    </row>
    <row r="986">
      <c r="A986" s="1"/>
      <c r="D986" s="3"/>
    </row>
    <row r="987">
      <c r="A987" s="1"/>
      <c r="D987" s="3"/>
    </row>
    <row r="988">
      <c r="A988" s="1"/>
      <c r="D988" s="3"/>
    </row>
    <row r="989">
      <c r="A989" s="1"/>
      <c r="D989" s="3"/>
    </row>
    <row r="990">
      <c r="A990" s="1"/>
      <c r="D990" s="3"/>
    </row>
    <row r="991">
      <c r="A991" s="1"/>
      <c r="D991" s="3"/>
    </row>
    <row r="992">
      <c r="A992" s="1"/>
      <c r="D992" s="3"/>
    </row>
    <row r="993">
      <c r="A993" s="1"/>
      <c r="D993" s="3"/>
    </row>
    <row r="994">
      <c r="A994" s="1"/>
      <c r="D994" s="3"/>
    </row>
    <row r="995">
      <c r="A995" s="1"/>
      <c r="D995" s="3"/>
    </row>
    <row r="996">
      <c r="A996" s="1"/>
      <c r="D996" s="3"/>
    </row>
    <row r="997">
      <c r="A997" s="1"/>
      <c r="D997" s="3"/>
    </row>
    <row r="998">
      <c r="A998" s="1"/>
      <c r="D998" s="3"/>
    </row>
    <row r="999">
      <c r="A999" s="1"/>
      <c r="D999" s="3"/>
    </row>
    <row r="1000">
      <c r="A1000" s="1"/>
      <c r="D1000" s="3"/>
    </row>
    <row r="1001">
      <c r="A1001" s="1"/>
      <c r="D1001" s="3"/>
    </row>
    <row r="1002">
      <c r="A1002" s="1"/>
      <c r="D1002" s="3"/>
    </row>
    <row r="1003">
      <c r="A1003" s="1"/>
      <c r="D1003" s="3"/>
    </row>
    <row r="1004">
      <c r="A1004" s="1"/>
      <c r="D1004" s="3"/>
    </row>
    <row r="1005">
      <c r="A1005" s="1"/>
      <c r="D1005" s="3"/>
    </row>
    <row r="1006">
      <c r="A1006" s="1"/>
      <c r="D1006" s="3"/>
    </row>
    <row r="1007">
      <c r="A1007" s="1"/>
      <c r="D1007" s="3"/>
    </row>
    <row r="1008">
      <c r="A1008" s="1"/>
      <c r="D1008" s="3"/>
    </row>
    <row r="1009">
      <c r="A1009" s="1"/>
      <c r="D1009" s="3"/>
    </row>
    <row r="1010">
      <c r="A1010" s="1"/>
      <c r="D1010" s="3"/>
    </row>
    <row r="1011">
      <c r="A1011" s="1"/>
      <c r="D1011" s="3"/>
    </row>
    <row r="1012">
      <c r="A1012" s="1"/>
      <c r="D1012" s="3"/>
    </row>
    <row r="1013">
      <c r="A1013" s="1"/>
      <c r="D1013" s="3"/>
    </row>
    <row r="1014">
      <c r="A1014" s="1"/>
      <c r="D1014" s="3"/>
    </row>
    <row r="1015">
      <c r="A1015" s="1"/>
      <c r="D1015" s="3"/>
    </row>
    <row r="1016">
      <c r="A1016" s="1"/>
      <c r="D1016" s="3"/>
    </row>
    <row r="1017">
      <c r="A1017" s="1"/>
      <c r="D1017" s="3"/>
    </row>
    <row r="1018">
      <c r="A1018" s="1"/>
      <c r="D1018" s="3"/>
    </row>
    <row r="1019">
      <c r="A1019" s="1"/>
      <c r="D1019" s="3"/>
    </row>
    <row r="1020">
      <c r="A1020" s="1"/>
      <c r="D1020" s="3"/>
    </row>
    <row r="1021">
      <c r="A1021" s="1"/>
      <c r="D1021" s="3"/>
    </row>
    <row r="1022">
      <c r="A1022" s="1"/>
      <c r="D1022" s="3"/>
    </row>
    <row r="1023">
      <c r="A1023" s="1"/>
      <c r="D1023" s="3"/>
    </row>
    <row r="1024">
      <c r="A1024" s="1"/>
      <c r="D1024" s="3"/>
    </row>
    <row r="1025">
      <c r="A1025" s="1"/>
      <c r="D1025" s="3"/>
    </row>
    <row r="1026">
      <c r="A1026" s="1"/>
      <c r="D1026" s="3"/>
    </row>
    <row r="1027">
      <c r="A1027" s="1"/>
      <c r="D1027" s="3"/>
    </row>
    <row r="1028">
      <c r="A1028" s="1"/>
      <c r="D1028" s="3"/>
    </row>
    <row r="1029">
      <c r="A1029" s="1"/>
      <c r="D1029" s="3"/>
    </row>
    <row r="1030">
      <c r="A1030" s="1"/>
      <c r="D1030" s="3"/>
    </row>
    <row r="1031">
      <c r="A1031" s="1"/>
      <c r="D1031" s="3"/>
    </row>
    <row r="1032">
      <c r="A1032" s="1"/>
      <c r="D1032" s="3"/>
    </row>
    <row r="1033">
      <c r="A1033" s="1"/>
      <c r="D1033" s="3"/>
    </row>
    <row r="1034">
      <c r="A1034" s="1"/>
      <c r="D1034" s="3"/>
    </row>
    <row r="1035">
      <c r="A1035" s="1"/>
      <c r="D1035" s="3"/>
    </row>
    <row r="1036">
      <c r="A1036" s="1"/>
      <c r="D1036" s="3"/>
    </row>
    <row r="1037">
      <c r="A1037" s="1"/>
      <c r="D1037" s="3"/>
    </row>
    <row r="1038">
      <c r="A1038" s="1"/>
      <c r="D1038" s="3"/>
    </row>
    <row r="1039">
      <c r="A1039" s="1"/>
      <c r="D1039" s="3"/>
    </row>
    <row r="1040">
      <c r="A1040" s="1"/>
      <c r="D1040" s="3"/>
    </row>
    <row r="1041">
      <c r="A1041" s="1"/>
      <c r="D1041" s="3"/>
    </row>
    <row r="1042">
      <c r="A1042" s="1"/>
      <c r="D1042" s="3"/>
    </row>
    <row r="1043">
      <c r="A1043" s="1"/>
      <c r="D1043" s="3"/>
    </row>
    <row r="1044">
      <c r="A1044" s="1"/>
      <c r="D1044" s="3"/>
    </row>
    <row r="1045">
      <c r="A1045" s="1"/>
      <c r="D1045" s="3"/>
    </row>
    <row r="1046">
      <c r="A1046" s="1"/>
      <c r="D1046" s="3"/>
    </row>
    <row r="1047">
      <c r="A1047" s="1"/>
      <c r="D1047" s="3"/>
    </row>
    <row r="1048">
      <c r="A1048" s="1"/>
      <c r="D1048" s="3"/>
    </row>
    <row r="1049">
      <c r="A1049" s="1"/>
      <c r="D1049" s="3"/>
    </row>
    <row r="1050">
      <c r="A1050" s="1"/>
      <c r="D1050" s="3"/>
    </row>
    <row r="1051">
      <c r="A1051" s="1"/>
      <c r="D1051" s="3"/>
    </row>
    <row r="1052">
      <c r="A1052" s="1"/>
      <c r="D1052" s="3"/>
    </row>
    <row r="1053">
      <c r="A1053" s="1"/>
      <c r="D1053" s="3"/>
    </row>
    <row r="1054">
      <c r="A1054" s="1"/>
      <c r="D1054" s="3"/>
    </row>
    <row r="1055">
      <c r="A1055" s="1"/>
      <c r="D1055" s="3"/>
    </row>
    <row r="1056">
      <c r="A1056" s="1"/>
      <c r="D1056" s="3"/>
    </row>
    <row r="1057">
      <c r="A1057" s="1"/>
      <c r="D1057" s="3"/>
    </row>
    <row r="1058">
      <c r="A1058" s="1"/>
      <c r="D1058" s="3"/>
    </row>
    <row r="1059">
      <c r="A1059" s="1"/>
      <c r="D1059" s="3"/>
    </row>
    <row r="1060">
      <c r="A1060" s="1"/>
      <c r="D1060" s="3"/>
    </row>
    <row r="1061">
      <c r="A1061" s="1"/>
      <c r="D1061" s="3"/>
    </row>
    <row r="1062">
      <c r="A1062" s="1"/>
      <c r="D1062" s="3"/>
    </row>
    <row r="1063">
      <c r="A1063" s="1"/>
      <c r="D1063" s="3"/>
    </row>
    <row r="1064">
      <c r="A1064" s="1"/>
      <c r="D1064" s="3"/>
    </row>
    <row r="1065">
      <c r="A1065" s="1"/>
      <c r="D1065" s="3"/>
    </row>
    <row r="1066">
      <c r="A1066" s="1"/>
      <c r="D1066" s="3"/>
    </row>
    <row r="1067">
      <c r="A1067" s="1"/>
      <c r="D1067" s="3"/>
    </row>
    <row r="1068">
      <c r="A1068" s="1"/>
      <c r="D1068" s="3"/>
    </row>
    <row r="1069">
      <c r="A1069" s="1"/>
      <c r="D1069" s="3"/>
    </row>
    <row r="1070">
      <c r="A1070" s="1"/>
      <c r="D1070" s="3"/>
    </row>
    <row r="1071">
      <c r="A1071" s="1"/>
      <c r="D1071" s="3"/>
    </row>
    <row r="1072">
      <c r="A1072" s="1"/>
      <c r="D1072" s="3"/>
    </row>
    <row r="1073">
      <c r="A1073" s="1"/>
      <c r="D1073" s="3"/>
    </row>
    <row r="1074">
      <c r="A1074" s="1"/>
      <c r="D1074" s="3"/>
    </row>
    <row r="1075">
      <c r="A1075" s="1"/>
      <c r="D1075" s="3"/>
    </row>
    <row r="1076">
      <c r="A1076" s="1"/>
      <c r="D1076" s="3"/>
    </row>
    <row r="1077">
      <c r="A1077" s="1"/>
      <c r="D1077" s="3"/>
    </row>
    <row r="1078">
      <c r="A1078" s="1"/>
      <c r="D1078" s="3"/>
    </row>
    <row r="1079">
      <c r="A1079" s="1"/>
      <c r="D1079" s="3"/>
    </row>
    <row r="1080">
      <c r="A1080" s="1"/>
      <c r="D1080" s="3"/>
    </row>
    <row r="1081">
      <c r="A1081" s="1"/>
      <c r="D1081" s="3"/>
    </row>
    <row r="1082">
      <c r="A1082" s="1"/>
      <c r="D1082" s="3"/>
    </row>
    <row r="1083">
      <c r="A1083" s="1"/>
      <c r="D1083" s="3"/>
    </row>
    <row r="1084">
      <c r="A1084" s="1"/>
      <c r="D1084" s="3"/>
    </row>
    <row r="1085">
      <c r="A1085" s="1"/>
      <c r="D1085" s="3"/>
    </row>
    <row r="1086">
      <c r="A1086" s="1"/>
      <c r="D1086" s="3"/>
    </row>
    <row r="1087">
      <c r="A1087" s="1"/>
      <c r="D1087" s="3"/>
    </row>
    <row r="1088">
      <c r="A1088" s="1"/>
      <c r="D1088" s="3"/>
    </row>
    <row r="1089">
      <c r="A1089" s="1"/>
      <c r="D1089" s="3"/>
    </row>
    <row r="1090">
      <c r="A1090" s="1"/>
      <c r="D1090" s="3"/>
    </row>
    <row r="1091">
      <c r="A1091" s="1"/>
      <c r="D1091" s="3"/>
    </row>
    <row r="1092">
      <c r="A1092" s="1"/>
      <c r="D1092" s="3"/>
    </row>
    <row r="1093">
      <c r="A1093" s="1"/>
      <c r="D1093" s="3"/>
    </row>
    <row r="1094">
      <c r="A1094" s="1"/>
      <c r="D1094" s="3"/>
    </row>
    <row r="1095">
      <c r="A1095" s="1"/>
      <c r="D1095" s="3"/>
    </row>
    <row r="1096">
      <c r="A1096" s="1"/>
      <c r="D1096" s="3"/>
    </row>
    <row r="1097">
      <c r="A1097" s="1"/>
      <c r="D1097" s="3"/>
    </row>
    <row r="1098">
      <c r="A1098" s="1"/>
      <c r="D1098" s="3"/>
    </row>
    <row r="1099">
      <c r="A1099" s="1"/>
      <c r="D1099" s="3"/>
    </row>
    <row r="1100">
      <c r="A1100" s="1"/>
      <c r="D1100" s="3"/>
    </row>
    <row r="1101">
      <c r="A1101" s="1"/>
      <c r="D1101" s="3"/>
    </row>
    <row r="1102">
      <c r="A1102" s="1"/>
      <c r="D1102" s="3"/>
    </row>
    <row r="1103">
      <c r="A1103" s="1"/>
      <c r="D1103" s="3"/>
    </row>
    <row r="1104">
      <c r="A1104" s="1"/>
      <c r="D1104" s="3"/>
    </row>
    <row r="1105">
      <c r="A1105" s="1"/>
      <c r="D1105" s="3"/>
    </row>
    <row r="1106">
      <c r="A1106" s="1"/>
      <c r="D1106" s="3"/>
    </row>
    <row r="1107">
      <c r="A1107" s="1"/>
      <c r="D1107" s="3"/>
    </row>
    <row r="1108">
      <c r="A1108" s="1"/>
      <c r="D1108" s="3"/>
    </row>
    <row r="1109">
      <c r="A1109" s="1"/>
      <c r="D1109" s="3"/>
    </row>
    <row r="1110">
      <c r="A1110" s="1"/>
      <c r="D1110" s="3"/>
    </row>
    <row r="1111">
      <c r="A1111" s="1"/>
      <c r="D1111" s="3"/>
    </row>
    <row r="1112">
      <c r="A1112" s="1"/>
      <c r="D1112" s="3"/>
    </row>
    <row r="1113">
      <c r="A1113" s="1"/>
      <c r="D1113" s="3"/>
    </row>
    <row r="1114">
      <c r="A1114" s="1"/>
      <c r="D1114" s="3"/>
    </row>
    <row r="1115">
      <c r="A1115" s="1"/>
      <c r="D1115" s="3"/>
    </row>
    <row r="1116">
      <c r="A1116" s="1"/>
      <c r="D1116" s="3"/>
    </row>
    <row r="1117">
      <c r="A1117" s="1"/>
      <c r="D1117" s="3"/>
    </row>
    <row r="1118">
      <c r="A1118" s="1"/>
      <c r="D1118" s="3"/>
    </row>
    <row r="1119">
      <c r="A1119" s="1"/>
      <c r="D1119" s="3"/>
    </row>
    <row r="1120">
      <c r="A1120" s="1"/>
      <c r="D1120" s="3"/>
    </row>
    <row r="1121">
      <c r="A1121" s="1"/>
      <c r="D1121" s="3"/>
    </row>
    <row r="1122">
      <c r="A1122" s="1"/>
      <c r="D1122" s="3"/>
    </row>
    <row r="1123">
      <c r="A1123" s="1"/>
      <c r="D1123" s="3"/>
    </row>
    <row r="1124">
      <c r="A1124" s="1"/>
      <c r="D1124" s="3"/>
    </row>
    <row r="1125">
      <c r="A1125" s="1"/>
      <c r="D1125" s="3"/>
    </row>
    <row r="1126">
      <c r="A1126" s="1"/>
      <c r="D1126" s="3"/>
    </row>
    <row r="1127">
      <c r="A1127" s="1"/>
      <c r="D1127" s="3"/>
    </row>
    <row r="1128">
      <c r="A1128" s="1"/>
      <c r="D1128" s="3"/>
    </row>
    <row r="1129">
      <c r="A1129" s="1"/>
      <c r="D1129" s="3"/>
    </row>
    <row r="1130">
      <c r="A1130" s="1"/>
      <c r="D1130" s="3"/>
    </row>
    <row r="1131">
      <c r="A1131" s="1"/>
      <c r="D1131" s="3"/>
    </row>
    <row r="1132">
      <c r="A1132" s="1"/>
      <c r="D1132" s="3"/>
    </row>
    <row r="1133">
      <c r="A1133" s="1"/>
      <c r="D1133" s="3"/>
    </row>
    <row r="1134">
      <c r="A1134" s="1"/>
      <c r="D1134" s="3"/>
    </row>
    <row r="1135">
      <c r="A1135" s="1"/>
      <c r="D1135" s="3"/>
    </row>
    <row r="1136">
      <c r="A1136" s="1"/>
      <c r="D1136" s="3"/>
    </row>
    <row r="1137">
      <c r="A1137" s="1"/>
      <c r="D1137" s="3"/>
    </row>
    <row r="1138">
      <c r="A1138" s="1"/>
      <c r="D1138" s="3"/>
    </row>
    <row r="1139">
      <c r="A1139" s="1"/>
      <c r="D1139" s="3"/>
    </row>
    <row r="1140">
      <c r="A1140" s="1"/>
      <c r="D1140" s="3"/>
    </row>
    <row r="1141">
      <c r="A1141" s="1"/>
      <c r="D1141" s="3"/>
    </row>
    <row r="1142">
      <c r="A1142" s="1"/>
      <c r="D1142" s="3"/>
    </row>
    <row r="1143">
      <c r="A1143" s="1"/>
      <c r="D1143" s="3"/>
    </row>
    <row r="1144">
      <c r="A1144" s="1"/>
      <c r="D1144" s="3"/>
    </row>
    <row r="1145">
      <c r="A1145" s="1"/>
      <c r="D1145" s="3"/>
    </row>
    <row r="1146">
      <c r="A1146" s="1"/>
      <c r="D1146" s="3"/>
    </row>
    <row r="1147">
      <c r="A1147" s="1"/>
      <c r="D1147" s="3"/>
    </row>
    <row r="1148">
      <c r="A1148" s="1"/>
      <c r="D1148" s="3"/>
    </row>
    <row r="1149">
      <c r="A1149" s="1"/>
      <c r="D1149" s="3"/>
    </row>
    <row r="1150">
      <c r="A1150" s="1"/>
      <c r="D1150" s="3"/>
    </row>
    <row r="1151">
      <c r="A1151" s="1"/>
      <c r="D1151" s="3"/>
    </row>
    <row r="1152">
      <c r="A1152" s="1"/>
      <c r="D1152" s="3"/>
    </row>
    <row r="1153">
      <c r="A1153" s="1"/>
      <c r="D1153" s="3"/>
    </row>
    <row r="1154">
      <c r="A1154" s="1"/>
      <c r="D1154" s="3"/>
    </row>
    <row r="1155">
      <c r="A1155" s="1"/>
      <c r="D1155" s="3"/>
    </row>
    <row r="1156">
      <c r="A1156" s="1"/>
      <c r="D1156" s="3"/>
    </row>
    <row r="1157">
      <c r="A1157" s="1"/>
      <c r="D1157" s="3"/>
    </row>
    <row r="1158">
      <c r="A1158" s="1"/>
      <c r="D1158" s="3"/>
    </row>
    <row r="1159">
      <c r="A1159" s="1"/>
      <c r="D1159" s="3"/>
    </row>
    <row r="1160">
      <c r="A1160" s="1"/>
      <c r="D1160" s="3"/>
    </row>
    <row r="1161">
      <c r="A1161" s="1"/>
      <c r="D1161" s="3"/>
    </row>
    <row r="1162">
      <c r="A1162" s="1"/>
      <c r="D1162" s="3"/>
    </row>
    <row r="1163">
      <c r="A1163" s="1"/>
      <c r="D1163" s="3"/>
    </row>
    <row r="1164">
      <c r="A1164" s="1"/>
      <c r="D1164" s="3"/>
    </row>
    <row r="1165">
      <c r="A1165" s="1"/>
      <c r="D1165" s="3"/>
    </row>
    <row r="1166">
      <c r="A1166" s="1"/>
      <c r="D1166" s="3"/>
    </row>
    <row r="1167">
      <c r="A1167" s="1"/>
      <c r="D1167" s="3"/>
    </row>
    <row r="1168">
      <c r="A1168" s="1"/>
      <c r="D1168" s="3"/>
    </row>
    <row r="1169">
      <c r="A1169" s="1"/>
      <c r="D1169" s="3"/>
    </row>
    <row r="1170">
      <c r="A1170" s="1"/>
      <c r="D1170" s="3"/>
    </row>
    <row r="1171">
      <c r="A1171" s="1"/>
      <c r="D1171" s="3"/>
    </row>
    <row r="1172">
      <c r="A1172" s="1"/>
      <c r="D1172" s="3"/>
    </row>
    <row r="1173">
      <c r="A1173" s="1"/>
      <c r="D1173" s="3"/>
    </row>
    <row r="1174">
      <c r="A1174" s="1"/>
      <c r="D1174" s="3"/>
    </row>
    <row r="1175">
      <c r="A1175" s="1"/>
      <c r="D1175" s="3"/>
    </row>
    <row r="1176">
      <c r="A1176" s="1"/>
      <c r="D1176" s="3"/>
    </row>
    <row r="1177">
      <c r="A1177" s="1"/>
      <c r="D1177" s="3"/>
    </row>
    <row r="1178">
      <c r="A1178" s="1"/>
      <c r="D1178" s="3"/>
    </row>
    <row r="1179">
      <c r="A1179" s="1"/>
      <c r="D1179" s="3"/>
    </row>
    <row r="1180">
      <c r="A1180" s="1"/>
      <c r="D1180" s="3"/>
    </row>
    <row r="1181">
      <c r="A1181" s="1"/>
      <c r="D1181" s="3"/>
    </row>
    <row r="1182">
      <c r="A1182" s="1"/>
      <c r="D1182" s="3"/>
    </row>
    <row r="1183">
      <c r="A1183" s="1"/>
      <c r="D1183" s="3"/>
    </row>
    <row r="1184">
      <c r="A1184" s="1"/>
      <c r="D1184" s="3"/>
    </row>
    <row r="1185">
      <c r="A1185" s="1"/>
      <c r="D1185" s="3"/>
    </row>
    <row r="1186">
      <c r="A1186" s="1"/>
      <c r="D1186" s="3"/>
    </row>
    <row r="1187">
      <c r="A1187" s="1"/>
      <c r="D1187" s="3"/>
    </row>
    <row r="1188">
      <c r="A1188" s="1"/>
      <c r="D1188" s="3"/>
    </row>
    <row r="1189">
      <c r="A1189" s="1"/>
      <c r="D1189" s="3"/>
    </row>
    <row r="1190">
      <c r="A1190" s="1"/>
      <c r="D1190" s="3"/>
    </row>
    <row r="1191">
      <c r="A1191" s="1"/>
      <c r="D1191" s="3"/>
    </row>
    <row r="1192">
      <c r="A1192" s="1"/>
      <c r="D1192" s="3"/>
    </row>
    <row r="1193">
      <c r="A1193" s="1"/>
      <c r="D1193" s="3"/>
    </row>
    <row r="1194">
      <c r="A1194" s="1"/>
      <c r="D1194" s="3"/>
    </row>
    <row r="1195">
      <c r="A1195" s="1"/>
      <c r="D1195" s="3"/>
    </row>
    <row r="1196">
      <c r="A1196" s="1"/>
      <c r="D1196" s="3"/>
    </row>
    <row r="1197">
      <c r="A1197" s="1"/>
      <c r="D1197" s="3"/>
    </row>
    <row r="1198">
      <c r="A1198" s="1"/>
      <c r="D1198" s="3"/>
    </row>
    <row r="1199">
      <c r="A1199" s="1"/>
      <c r="D1199" s="3"/>
    </row>
    <row r="1200">
      <c r="A1200" s="1"/>
      <c r="D1200" s="3"/>
    </row>
    <row r="1201">
      <c r="A1201" s="1"/>
      <c r="D1201" s="3"/>
    </row>
    <row r="1202">
      <c r="A1202" s="1"/>
      <c r="D1202" s="3"/>
    </row>
    <row r="1203">
      <c r="A1203" s="1"/>
      <c r="D1203" s="3"/>
    </row>
    <row r="1204">
      <c r="A1204" s="1"/>
      <c r="D1204" s="3"/>
    </row>
    <row r="1205">
      <c r="A1205" s="1"/>
      <c r="D1205" s="3"/>
    </row>
    <row r="1206">
      <c r="A1206" s="1"/>
      <c r="D1206" s="3"/>
    </row>
    <row r="1207">
      <c r="A1207" s="1"/>
      <c r="D1207" s="3"/>
    </row>
    <row r="1208">
      <c r="A1208" s="1"/>
      <c r="D1208" s="3"/>
    </row>
    <row r="1209">
      <c r="A1209" s="1"/>
      <c r="D1209" s="3"/>
    </row>
    <row r="1210">
      <c r="A1210" s="1"/>
      <c r="D1210" s="3"/>
    </row>
    <row r="1211">
      <c r="A1211" s="1"/>
      <c r="D1211" s="3"/>
    </row>
    <row r="1212">
      <c r="A1212" s="1"/>
      <c r="D1212" s="3"/>
    </row>
    <row r="1213">
      <c r="A1213" s="1"/>
      <c r="D1213" s="3"/>
    </row>
    <row r="1214">
      <c r="A1214" s="1"/>
      <c r="D1214" s="3"/>
    </row>
    <row r="1215">
      <c r="A1215" s="1"/>
      <c r="D1215" s="3"/>
    </row>
    <row r="1216">
      <c r="A1216" s="1"/>
      <c r="D1216" s="3"/>
    </row>
    <row r="1217">
      <c r="A1217" s="1"/>
      <c r="D1217" s="3"/>
    </row>
    <row r="1218">
      <c r="A1218" s="1"/>
      <c r="D1218" s="3"/>
    </row>
    <row r="1219">
      <c r="A1219" s="1"/>
      <c r="D1219" s="3"/>
    </row>
    <row r="1220">
      <c r="A1220" s="1"/>
      <c r="D1220" s="3"/>
    </row>
    <row r="1221">
      <c r="A1221" s="1"/>
      <c r="D1221" s="3"/>
    </row>
    <row r="1222">
      <c r="A1222" s="1"/>
      <c r="D1222" s="3"/>
    </row>
    <row r="1223">
      <c r="A1223" s="1"/>
      <c r="D1223" s="3"/>
    </row>
    <row r="1224">
      <c r="A1224" s="1"/>
      <c r="D1224" s="3"/>
    </row>
    <row r="1225">
      <c r="A1225" s="1"/>
      <c r="D1225" s="3"/>
    </row>
    <row r="1226">
      <c r="A1226" s="1"/>
      <c r="D1226" s="3"/>
    </row>
    <row r="1227">
      <c r="A1227" s="1"/>
      <c r="D1227" s="3"/>
    </row>
    <row r="1228">
      <c r="A1228" s="1"/>
      <c r="D1228" s="3"/>
    </row>
    <row r="1229">
      <c r="A1229" s="1"/>
      <c r="D1229" s="3"/>
    </row>
    <row r="1230">
      <c r="A1230" s="1"/>
      <c r="D1230" s="3"/>
    </row>
    <row r="1231">
      <c r="A1231" s="1"/>
      <c r="D1231" s="3"/>
    </row>
    <row r="1232">
      <c r="A1232" s="1"/>
      <c r="D1232" s="3"/>
    </row>
    <row r="1233">
      <c r="A1233" s="1"/>
      <c r="D1233" s="3"/>
    </row>
    <row r="1234">
      <c r="A1234" s="1"/>
      <c r="D1234" s="3"/>
    </row>
    <row r="1235">
      <c r="A1235" s="1"/>
      <c r="D1235" s="3"/>
    </row>
    <row r="1236">
      <c r="A1236" s="1"/>
      <c r="D1236" s="3"/>
    </row>
    <row r="1237">
      <c r="A1237" s="1"/>
      <c r="D1237" s="3"/>
    </row>
    <row r="1238">
      <c r="A1238" s="1"/>
      <c r="D1238" s="3"/>
    </row>
    <row r="1239">
      <c r="A1239" s="1"/>
      <c r="D1239" s="3"/>
    </row>
    <row r="1240">
      <c r="A1240" s="1"/>
      <c r="D1240" s="3"/>
    </row>
    <row r="1241">
      <c r="A1241" s="1"/>
      <c r="D1241" s="3"/>
    </row>
    <row r="1242">
      <c r="A1242" s="1"/>
      <c r="D1242" s="3"/>
    </row>
    <row r="1243">
      <c r="A1243" s="1"/>
      <c r="D1243" s="3"/>
    </row>
    <row r="1244">
      <c r="A1244" s="1"/>
      <c r="D1244" s="3"/>
    </row>
    <row r="1245">
      <c r="A1245" s="1"/>
      <c r="D1245" s="3"/>
    </row>
    <row r="1246">
      <c r="A1246" s="1"/>
      <c r="D1246" s="3"/>
    </row>
    <row r="1247">
      <c r="A1247" s="1"/>
      <c r="D1247" s="3"/>
    </row>
    <row r="1248">
      <c r="A1248" s="1"/>
      <c r="D1248" s="3"/>
    </row>
    <row r="1249">
      <c r="A1249" s="1"/>
      <c r="D1249" s="3"/>
    </row>
    <row r="1250">
      <c r="A1250" s="1"/>
      <c r="D1250" s="3"/>
    </row>
    <row r="1251">
      <c r="A1251" s="1"/>
      <c r="D1251" s="3"/>
    </row>
    <row r="1252">
      <c r="A1252" s="1"/>
      <c r="D1252" s="3"/>
    </row>
    <row r="1253">
      <c r="A1253" s="1"/>
      <c r="D1253" s="3"/>
    </row>
    <row r="1254">
      <c r="A1254" s="1"/>
      <c r="D1254" s="3"/>
    </row>
    <row r="1255">
      <c r="A1255" s="1"/>
      <c r="D1255" s="3"/>
    </row>
    <row r="1256">
      <c r="A1256" s="1"/>
      <c r="D1256" s="3"/>
    </row>
    <row r="1257">
      <c r="A1257" s="1"/>
      <c r="D1257" s="3"/>
    </row>
    <row r="1258">
      <c r="A1258" s="1"/>
      <c r="D1258" s="3"/>
    </row>
    <row r="1259">
      <c r="A1259" s="1"/>
      <c r="D1259" s="3"/>
    </row>
    <row r="1260">
      <c r="A1260" s="1"/>
      <c r="D1260" s="3"/>
    </row>
    <row r="1261">
      <c r="A1261" s="1"/>
      <c r="D1261" s="3"/>
    </row>
    <row r="1262">
      <c r="A1262" s="1"/>
      <c r="D1262" s="3"/>
    </row>
    <row r="1263">
      <c r="A1263" s="1"/>
      <c r="D1263" s="3"/>
    </row>
    <row r="1264">
      <c r="A1264" s="1"/>
      <c r="D1264" s="3"/>
    </row>
    <row r="1265">
      <c r="A1265" s="1"/>
      <c r="D1265" s="3"/>
    </row>
    <row r="1266">
      <c r="A1266" s="1"/>
      <c r="D1266" s="3"/>
    </row>
    <row r="1267">
      <c r="A1267" s="1"/>
      <c r="D1267" s="3"/>
    </row>
    <row r="1268">
      <c r="A1268" s="1"/>
      <c r="D1268" s="3"/>
    </row>
    <row r="1269">
      <c r="A1269" s="1"/>
      <c r="D1269" s="3"/>
    </row>
    <row r="1270">
      <c r="A1270" s="1"/>
      <c r="D1270" s="3"/>
    </row>
    <row r="1271">
      <c r="A1271" s="1"/>
      <c r="D1271" s="3"/>
    </row>
    <row r="1272">
      <c r="A1272" s="1"/>
      <c r="D1272" s="3"/>
    </row>
    <row r="1273">
      <c r="A1273" s="1"/>
      <c r="D1273" s="3"/>
    </row>
    <row r="1274">
      <c r="A1274" s="1"/>
      <c r="D1274" s="3"/>
    </row>
    <row r="1275">
      <c r="A1275" s="1"/>
      <c r="D1275" s="3"/>
    </row>
    <row r="1276">
      <c r="A1276" s="1"/>
      <c r="D1276" s="3"/>
    </row>
    <row r="1277">
      <c r="A1277" s="1"/>
      <c r="D1277" s="3"/>
    </row>
    <row r="1278">
      <c r="A1278" s="1"/>
      <c r="D1278" s="3"/>
    </row>
    <row r="1279">
      <c r="A1279" s="1"/>
      <c r="D1279" s="3"/>
    </row>
    <row r="1280">
      <c r="A1280" s="1"/>
      <c r="D1280" s="3"/>
    </row>
    <row r="1281">
      <c r="A1281" s="1"/>
      <c r="D1281" s="3"/>
    </row>
    <row r="1282">
      <c r="A1282" s="1"/>
      <c r="D1282" s="3"/>
    </row>
    <row r="1283">
      <c r="A1283" s="1"/>
      <c r="D1283" s="3"/>
    </row>
    <row r="1284">
      <c r="A1284" s="1"/>
      <c r="D1284" s="3"/>
    </row>
    <row r="1285">
      <c r="A1285" s="1"/>
      <c r="D1285" s="3"/>
    </row>
    <row r="1286">
      <c r="A1286" s="1"/>
      <c r="D1286" s="3"/>
    </row>
    <row r="1287">
      <c r="A1287" s="1"/>
      <c r="D1287" s="3"/>
    </row>
    <row r="1288">
      <c r="A1288" s="1"/>
      <c r="D1288" s="3"/>
    </row>
    <row r="1289">
      <c r="A1289" s="1"/>
      <c r="D1289" s="3"/>
    </row>
    <row r="1290">
      <c r="A1290" s="1"/>
      <c r="D1290" s="3"/>
    </row>
    <row r="1291">
      <c r="A1291" s="1"/>
      <c r="D1291" s="3"/>
    </row>
    <row r="1292">
      <c r="A1292" s="1"/>
      <c r="D1292" s="3"/>
    </row>
    <row r="1293">
      <c r="A1293" s="1"/>
      <c r="D1293" s="3"/>
    </row>
    <row r="1294">
      <c r="A1294" s="1"/>
      <c r="D1294" s="3"/>
    </row>
    <row r="1295">
      <c r="A1295" s="1"/>
      <c r="D1295" s="3"/>
    </row>
    <row r="1296">
      <c r="A1296" s="1"/>
      <c r="D1296" s="3"/>
    </row>
    <row r="1297">
      <c r="A1297" s="1"/>
      <c r="D1297" s="3"/>
    </row>
    <row r="1298">
      <c r="A1298" s="1"/>
      <c r="D1298" s="3"/>
    </row>
    <row r="1299">
      <c r="A1299" s="1"/>
      <c r="D1299" s="3"/>
    </row>
    <row r="1300">
      <c r="A1300" s="1"/>
      <c r="D1300" s="3"/>
    </row>
    <row r="1301">
      <c r="A1301" s="1"/>
      <c r="D1301" s="3"/>
    </row>
    <row r="1302">
      <c r="A1302" s="1"/>
      <c r="D1302" s="3"/>
    </row>
    <row r="1303">
      <c r="A1303" s="1"/>
      <c r="D1303" s="3"/>
    </row>
    <row r="1304">
      <c r="A1304" s="1"/>
      <c r="D1304" s="3"/>
    </row>
    <row r="1305">
      <c r="A1305" s="1"/>
      <c r="D1305" s="3"/>
    </row>
    <row r="1306">
      <c r="A1306" s="1"/>
      <c r="D1306" s="3"/>
    </row>
    <row r="1307">
      <c r="A1307" s="1"/>
      <c r="D1307" s="3"/>
    </row>
    <row r="1308">
      <c r="A1308" s="1"/>
      <c r="D1308" s="3"/>
    </row>
    <row r="1309">
      <c r="A1309" s="1"/>
      <c r="D1309" s="3"/>
    </row>
    <row r="1310">
      <c r="A1310" s="1"/>
      <c r="D1310" s="3"/>
    </row>
    <row r="1311">
      <c r="A1311" s="1"/>
      <c r="D1311" s="3"/>
    </row>
    <row r="1312">
      <c r="A1312" s="1"/>
      <c r="D1312" s="3"/>
    </row>
    <row r="1313">
      <c r="A1313" s="1"/>
      <c r="D1313" s="3"/>
    </row>
    <row r="1314">
      <c r="A1314" s="1"/>
      <c r="D1314" s="3"/>
    </row>
    <row r="1315">
      <c r="A1315" s="1"/>
      <c r="D1315" s="3"/>
    </row>
    <row r="1316">
      <c r="A1316" s="1"/>
      <c r="D1316" s="3"/>
    </row>
    <row r="1317">
      <c r="A1317" s="1"/>
      <c r="D1317" s="3"/>
    </row>
    <row r="1318">
      <c r="A1318" s="1"/>
      <c r="D1318" s="3"/>
    </row>
    <row r="1319">
      <c r="A1319" s="1"/>
      <c r="D1319" s="3"/>
    </row>
    <row r="1320">
      <c r="A1320" s="1"/>
      <c r="D1320" s="3"/>
    </row>
    <row r="1321">
      <c r="A1321" s="1"/>
      <c r="D1321" s="3"/>
    </row>
    <row r="1322">
      <c r="A1322" s="1"/>
      <c r="D1322" s="3"/>
    </row>
    <row r="1323">
      <c r="A1323" s="1"/>
      <c r="D1323" s="3"/>
    </row>
    <row r="1324">
      <c r="A1324" s="1"/>
      <c r="D1324" s="3"/>
    </row>
    <row r="1325">
      <c r="A1325" s="1"/>
      <c r="D1325" s="3"/>
    </row>
    <row r="1326">
      <c r="A1326" s="1"/>
      <c r="D1326" s="3"/>
    </row>
    <row r="1327">
      <c r="A1327" s="1"/>
      <c r="D1327" s="3"/>
    </row>
    <row r="1328">
      <c r="A1328" s="1"/>
      <c r="D1328" s="3"/>
    </row>
    <row r="1329">
      <c r="A1329" s="1"/>
      <c r="D1329" s="3"/>
    </row>
    <row r="1330">
      <c r="A1330" s="1"/>
      <c r="D1330" s="3"/>
    </row>
    <row r="1331">
      <c r="A1331" s="1"/>
      <c r="D1331" s="3"/>
    </row>
    <row r="1332">
      <c r="A1332" s="1"/>
      <c r="D1332" s="3"/>
    </row>
    <row r="1333">
      <c r="A1333" s="1"/>
      <c r="D1333" s="3"/>
    </row>
    <row r="1334">
      <c r="A1334" s="1"/>
      <c r="D1334" s="3"/>
    </row>
    <row r="1335">
      <c r="A1335" s="1"/>
      <c r="D1335" s="3"/>
    </row>
    <row r="1336">
      <c r="A1336" s="1"/>
      <c r="D1336" s="3"/>
    </row>
    <row r="1337">
      <c r="A1337" s="1"/>
      <c r="D1337" s="3"/>
    </row>
    <row r="1338">
      <c r="A1338" s="1"/>
      <c r="D1338" s="3"/>
    </row>
    <row r="1339">
      <c r="A1339" s="1"/>
      <c r="D1339" s="3"/>
    </row>
    <row r="1340">
      <c r="A1340" s="1"/>
      <c r="D1340" s="3"/>
    </row>
    <row r="1341">
      <c r="A1341" s="1"/>
      <c r="D1341" s="3"/>
    </row>
    <row r="1342">
      <c r="A1342" s="1"/>
      <c r="D1342" s="3"/>
    </row>
    <row r="1343">
      <c r="A1343" s="1"/>
      <c r="D1343" s="3"/>
    </row>
    <row r="1344">
      <c r="A1344" s="1"/>
      <c r="D1344" s="3"/>
    </row>
    <row r="1345">
      <c r="A1345" s="1"/>
      <c r="D1345" s="3"/>
    </row>
    <row r="1346">
      <c r="A1346" s="1"/>
      <c r="D1346" s="3"/>
    </row>
    <row r="1347">
      <c r="A1347" s="1"/>
      <c r="D1347" s="3"/>
    </row>
    <row r="1348">
      <c r="A1348" s="1"/>
      <c r="D1348" s="3"/>
    </row>
    <row r="1349">
      <c r="A1349" s="1"/>
      <c r="D1349" s="3"/>
    </row>
    <row r="1350">
      <c r="A1350" s="1"/>
      <c r="D1350" s="3"/>
    </row>
    <row r="1351">
      <c r="A1351" s="1"/>
      <c r="D1351" s="3"/>
    </row>
    <row r="1352">
      <c r="A1352" s="1"/>
      <c r="D1352" s="3"/>
    </row>
    <row r="1353">
      <c r="A1353" s="1"/>
      <c r="D1353" s="3"/>
    </row>
    <row r="1354">
      <c r="A1354" s="1"/>
      <c r="D1354" s="3"/>
    </row>
    <row r="1355">
      <c r="A1355" s="1"/>
      <c r="D1355" s="3"/>
    </row>
    <row r="1356">
      <c r="A1356" s="1"/>
      <c r="D1356" s="3"/>
    </row>
    <row r="1357">
      <c r="A1357" s="1"/>
      <c r="D1357" s="3"/>
    </row>
    <row r="1358">
      <c r="A1358" s="1"/>
      <c r="D1358" s="3"/>
    </row>
    <row r="1359">
      <c r="A1359" s="1"/>
      <c r="D1359" s="3"/>
    </row>
    <row r="1360">
      <c r="A1360" s="1"/>
      <c r="D1360" s="3"/>
    </row>
    <row r="1361">
      <c r="A1361" s="1"/>
      <c r="D1361" s="3"/>
    </row>
    <row r="1362">
      <c r="A1362" s="1"/>
      <c r="D1362" s="3"/>
    </row>
    <row r="1363">
      <c r="A1363" s="1"/>
      <c r="D1363" s="3"/>
    </row>
    <row r="1364">
      <c r="A1364" s="1"/>
      <c r="D1364" s="3"/>
    </row>
    <row r="1365">
      <c r="A1365" s="1"/>
      <c r="D1365" s="3"/>
    </row>
    <row r="1366">
      <c r="A1366" s="1"/>
      <c r="D1366" s="3"/>
    </row>
    <row r="1367">
      <c r="A1367" s="1"/>
      <c r="D1367" s="3"/>
    </row>
    <row r="1368">
      <c r="A1368" s="1"/>
      <c r="D1368" s="3"/>
    </row>
    <row r="1369">
      <c r="A1369" s="1"/>
      <c r="D1369" s="3"/>
    </row>
    <row r="1370">
      <c r="A1370" s="1"/>
      <c r="D1370" s="3"/>
    </row>
    <row r="1371">
      <c r="A1371" s="1"/>
      <c r="D1371" s="3"/>
    </row>
    <row r="1372">
      <c r="A1372" s="1"/>
      <c r="D1372" s="3"/>
    </row>
    <row r="1373">
      <c r="A1373" s="1"/>
      <c r="D1373" s="3"/>
    </row>
    <row r="1374">
      <c r="A1374" s="1"/>
      <c r="D1374" s="3"/>
    </row>
    <row r="1375">
      <c r="A1375" s="1"/>
      <c r="D1375" s="3"/>
    </row>
    <row r="1376">
      <c r="A1376" s="1"/>
      <c r="D1376" s="3"/>
    </row>
    <row r="1377">
      <c r="A1377" s="1"/>
      <c r="D1377" s="3"/>
    </row>
    <row r="1378">
      <c r="A1378" s="1"/>
      <c r="D1378" s="3"/>
    </row>
    <row r="1379">
      <c r="A1379" s="1"/>
      <c r="D1379" s="3"/>
    </row>
    <row r="1380">
      <c r="A1380" s="1"/>
      <c r="D1380" s="3"/>
    </row>
    <row r="1381">
      <c r="A1381" s="1"/>
      <c r="D1381" s="3"/>
    </row>
    <row r="1382">
      <c r="A1382" s="1"/>
      <c r="D1382" s="3"/>
    </row>
    <row r="1383">
      <c r="A1383" s="1"/>
      <c r="D1383" s="3"/>
    </row>
    <row r="1384">
      <c r="A1384" s="1"/>
      <c r="D1384" s="3"/>
    </row>
    <row r="1385">
      <c r="A1385" s="1"/>
      <c r="D1385" s="3"/>
    </row>
    <row r="1386">
      <c r="A1386" s="1"/>
      <c r="D1386" s="3"/>
    </row>
    <row r="1387">
      <c r="A1387" s="1"/>
      <c r="D1387" s="3"/>
    </row>
    <row r="1388">
      <c r="A1388" s="1"/>
      <c r="D1388" s="3"/>
    </row>
    <row r="1389">
      <c r="A1389" s="1"/>
      <c r="D1389" s="3"/>
    </row>
    <row r="1390">
      <c r="A1390" s="1"/>
      <c r="D1390" s="3"/>
    </row>
    <row r="1391">
      <c r="A1391" s="1"/>
      <c r="D1391" s="3"/>
    </row>
    <row r="1392">
      <c r="A1392" s="1"/>
      <c r="D1392" s="3"/>
    </row>
    <row r="1393">
      <c r="A1393" s="1"/>
      <c r="D1393" s="3"/>
    </row>
    <row r="1394">
      <c r="A1394" s="1"/>
      <c r="D1394" s="3"/>
    </row>
    <row r="1395">
      <c r="A1395" s="1"/>
      <c r="D1395" s="3"/>
    </row>
    <row r="1396">
      <c r="A1396" s="1"/>
      <c r="D1396" s="3"/>
    </row>
    <row r="1397">
      <c r="A1397" s="1"/>
      <c r="D1397" s="3"/>
    </row>
    <row r="1398">
      <c r="A1398" s="1"/>
      <c r="D1398" s="3"/>
    </row>
    <row r="1399">
      <c r="A1399" s="1"/>
      <c r="D1399" s="3"/>
    </row>
    <row r="1400">
      <c r="A1400" s="1"/>
      <c r="D1400" s="3"/>
    </row>
    <row r="1401">
      <c r="A1401" s="1"/>
      <c r="D1401" s="3"/>
    </row>
    <row r="1402">
      <c r="A1402" s="1"/>
      <c r="D1402" s="3"/>
    </row>
    <row r="1403">
      <c r="A1403" s="1"/>
      <c r="D1403" s="3"/>
    </row>
    <row r="1404">
      <c r="A1404" s="1"/>
      <c r="D1404" s="3"/>
    </row>
    <row r="1405">
      <c r="A1405" s="1"/>
      <c r="D1405" s="3"/>
    </row>
    <row r="1406">
      <c r="A1406" s="1"/>
      <c r="D1406" s="3"/>
    </row>
    <row r="1407">
      <c r="A1407" s="1"/>
      <c r="D1407" s="3"/>
    </row>
    <row r="1408">
      <c r="A1408" s="1"/>
      <c r="D1408" s="3"/>
    </row>
    <row r="1409">
      <c r="A1409" s="1"/>
      <c r="D1409" s="3"/>
    </row>
    <row r="1410">
      <c r="A1410" s="1"/>
      <c r="D1410" s="3"/>
    </row>
    <row r="1411">
      <c r="A1411" s="1"/>
      <c r="D1411" s="3"/>
    </row>
    <row r="1412">
      <c r="A1412" s="1"/>
      <c r="D1412" s="3"/>
    </row>
    <row r="1413">
      <c r="A1413" s="1"/>
      <c r="D1413" s="3"/>
    </row>
    <row r="1414">
      <c r="A1414" s="1"/>
      <c r="D1414" s="3"/>
    </row>
    <row r="1415">
      <c r="A1415" s="1"/>
      <c r="D1415" s="3"/>
    </row>
    <row r="1416">
      <c r="A1416" s="1"/>
      <c r="D1416" s="3"/>
    </row>
    <row r="1417">
      <c r="A1417" s="1"/>
      <c r="D1417" s="3"/>
    </row>
    <row r="1418">
      <c r="A1418" s="1"/>
      <c r="D1418" s="3"/>
    </row>
    <row r="1419">
      <c r="A1419" s="1"/>
      <c r="D1419" s="3"/>
    </row>
    <row r="1420">
      <c r="A1420" s="1"/>
      <c r="D1420" s="3"/>
    </row>
    <row r="1421">
      <c r="A1421" s="1"/>
      <c r="D1421" s="3"/>
    </row>
    <row r="1422">
      <c r="A1422" s="1"/>
      <c r="D1422" s="3"/>
    </row>
    <row r="1423">
      <c r="A1423" s="1"/>
      <c r="D1423" s="3"/>
    </row>
    <row r="1424">
      <c r="A1424" s="1"/>
      <c r="D1424" s="3"/>
    </row>
    <row r="1425">
      <c r="A1425" s="1"/>
      <c r="D1425" s="3"/>
    </row>
    <row r="1426">
      <c r="A1426" s="1"/>
      <c r="D1426" s="3"/>
    </row>
    <row r="1427">
      <c r="A1427" s="1"/>
      <c r="D1427" s="3"/>
    </row>
    <row r="1428">
      <c r="A1428" s="1"/>
      <c r="D1428" s="3"/>
    </row>
    <row r="1429">
      <c r="A1429" s="1"/>
      <c r="D1429" s="3"/>
    </row>
    <row r="1430">
      <c r="A1430" s="1"/>
      <c r="D1430" s="3"/>
    </row>
    <row r="1431">
      <c r="A1431" s="1"/>
      <c r="D1431" s="3"/>
    </row>
    <row r="1432">
      <c r="A1432" s="1"/>
      <c r="D1432" s="3"/>
    </row>
    <row r="1433">
      <c r="A1433" s="1"/>
      <c r="D1433" s="3"/>
    </row>
    <row r="1434">
      <c r="A1434" s="1"/>
      <c r="D1434" s="3"/>
    </row>
    <row r="1435">
      <c r="A1435" s="1"/>
      <c r="D1435" s="3"/>
    </row>
    <row r="1436">
      <c r="A1436" s="1"/>
      <c r="D1436" s="3"/>
    </row>
    <row r="1437">
      <c r="A1437" s="1"/>
      <c r="D1437" s="3"/>
    </row>
    <row r="1438">
      <c r="A1438" s="1"/>
      <c r="D1438" s="3"/>
    </row>
    <row r="1439">
      <c r="A1439" s="1"/>
      <c r="D1439" s="3"/>
    </row>
    <row r="1440">
      <c r="A1440" s="1"/>
      <c r="D1440" s="3"/>
    </row>
    <row r="1441">
      <c r="A1441" s="1"/>
      <c r="D1441" s="3"/>
    </row>
    <row r="1442">
      <c r="A1442" s="1"/>
      <c r="D1442" s="3"/>
    </row>
    <row r="1443">
      <c r="A1443" s="1"/>
      <c r="D1443" s="3"/>
    </row>
    <row r="1444">
      <c r="A1444" s="1"/>
      <c r="D1444" s="3"/>
    </row>
    <row r="1445">
      <c r="A1445" s="1"/>
      <c r="D1445" s="3"/>
    </row>
    <row r="1446">
      <c r="A1446" s="1"/>
      <c r="D1446" s="3"/>
    </row>
    <row r="1447">
      <c r="A1447" s="1"/>
      <c r="D1447" s="3"/>
    </row>
    <row r="1448">
      <c r="A1448" s="1"/>
      <c r="D1448" s="3"/>
    </row>
    <row r="1449">
      <c r="A1449" s="1"/>
      <c r="D1449" s="3"/>
    </row>
    <row r="1450">
      <c r="A1450" s="1"/>
      <c r="D1450" s="3"/>
    </row>
    <row r="1451">
      <c r="A1451" s="1"/>
      <c r="D1451" s="3"/>
    </row>
    <row r="1452">
      <c r="A1452" s="1"/>
      <c r="D1452" s="3"/>
    </row>
    <row r="1453">
      <c r="A1453" s="1"/>
      <c r="D1453" s="3"/>
    </row>
    <row r="1454">
      <c r="A1454" s="1"/>
      <c r="D1454" s="3"/>
    </row>
    <row r="1455">
      <c r="A1455" s="1"/>
      <c r="D1455" s="3"/>
    </row>
    <row r="1456">
      <c r="A1456" s="1"/>
      <c r="D1456" s="3"/>
    </row>
    <row r="1457">
      <c r="A1457" s="1"/>
      <c r="D1457" s="3"/>
    </row>
    <row r="1458">
      <c r="A1458" s="1"/>
      <c r="D1458" s="3"/>
    </row>
    <row r="1459">
      <c r="A1459" s="1"/>
      <c r="D1459" s="3"/>
    </row>
    <row r="1460">
      <c r="A1460" s="1"/>
      <c r="D1460" s="3"/>
    </row>
    <row r="1461">
      <c r="A1461" s="1"/>
      <c r="D1461" s="3"/>
    </row>
    <row r="1462">
      <c r="A1462" s="1"/>
      <c r="D1462" s="3"/>
    </row>
    <row r="1463">
      <c r="A1463" s="1"/>
      <c r="D1463" s="3"/>
    </row>
    <row r="1464">
      <c r="A1464" s="1"/>
      <c r="D1464" s="3"/>
    </row>
    <row r="1465">
      <c r="A1465" s="1"/>
      <c r="D1465" s="3"/>
    </row>
    <row r="1466">
      <c r="A1466" s="1"/>
      <c r="D1466" s="3"/>
    </row>
    <row r="1467">
      <c r="A1467" s="1"/>
      <c r="D1467" s="3"/>
    </row>
    <row r="1468">
      <c r="A1468" s="1"/>
      <c r="D1468" s="3"/>
    </row>
    <row r="1469">
      <c r="A1469" s="1"/>
      <c r="D1469" s="3"/>
    </row>
    <row r="1470">
      <c r="A1470" s="1"/>
      <c r="D1470" s="3"/>
    </row>
    <row r="1471">
      <c r="A1471" s="1"/>
      <c r="D1471" s="3"/>
    </row>
    <row r="1472">
      <c r="A1472" s="1"/>
      <c r="D1472" s="3"/>
    </row>
    <row r="1473">
      <c r="A1473" s="1"/>
      <c r="D1473" s="3"/>
    </row>
    <row r="1474">
      <c r="A1474" s="1"/>
      <c r="D1474" s="3"/>
    </row>
    <row r="1475">
      <c r="A1475" s="1"/>
      <c r="D1475" s="3"/>
    </row>
    <row r="1476">
      <c r="A1476" s="1"/>
      <c r="D1476" s="3"/>
    </row>
    <row r="1477">
      <c r="A1477" s="1"/>
      <c r="D1477" s="3"/>
    </row>
    <row r="1478">
      <c r="A1478" s="1"/>
      <c r="D1478" s="3"/>
    </row>
    <row r="1479">
      <c r="A1479" s="1"/>
      <c r="D1479" s="3"/>
    </row>
    <row r="1480">
      <c r="A1480" s="1"/>
      <c r="D1480" s="3"/>
    </row>
    <row r="1481">
      <c r="A1481" s="1"/>
      <c r="D1481" s="3"/>
    </row>
    <row r="1482">
      <c r="A1482" s="1"/>
      <c r="D1482" s="3"/>
    </row>
    <row r="1483">
      <c r="A1483" s="1"/>
      <c r="D1483" s="3"/>
    </row>
    <row r="1484">
      <c r="A1484" s="1"/>
      <c r="D1484" s="3"/>
    </row>
    <row r="1485">
      <c r="A1485" s="1"/>
      <c r="D1485" s="3"/>
    </row>
    <row r="1486">
      <c r="A1486" s="1"/>
      <c r="D1486" s="3"/>
    </row>
    <row r="1487">
      <c r="A1487" s="1"/>
      <c r="D1487" s="3"/>
    </row>
    <row r="1488">
      <c r="A1488" s="1"/>
      <c r="D1488" s="3"/>
    </row>
    <row r="1489">
      <c r="A1489" s="1"/>
      <c r="D1489" s="3"/>
    </row>
    <row r="1490">
      <c r="A1490" s="1"/>
      <c r="D1490" s="3"/>
    </row>
    <row r="1491">
      <c r="A1491" s="1"/>
      <c r="D1491" s="3"/>
    </row>
    <row r="1492">
      <c r="A1492" s="1"/>
      <c r="D1492" s="3"/>
    </row>
    <row r="1493">
      <c r="A1493" s="1"/>
      <c r="D1493" s="3"/>
    </row>
    <row r="1494">
      <c r="A1494" s="1"/>
      <c r="D1494" s="3"/>
    </row>
    <row r="1495">
      <c r="A1495" s="1"/>
      <c r="D1495" s="3"/>
    </row>
    <row r="1496">
      <c r="A1496" s="1"/>
      <c r="D1496" s="3"/>
    </row>
    <row r="1497">
      <c r="A1497" s="1"/>
      <c r="D1497" s="3"/>
    </row>
    <row r="1498">
      <c r="A1498" s="1"/>
      <c r="D1498" s="3"/>
    </row>
    <row r="1499">
      <c r="A1499" s="1"/>
      <c r="D1499" s="3"/>
    </row>
    <row r="1500">
      <c r="A1500" s="1"/>
      <c r="D1500" s="3"/>
    </row>
    <row r="1501">
      <c r="A1501" s="1"/>
      <c r="D1501" s="3"/>
    </row>
    <row r="1502">
      <c r="A1502" s="1"/>
      <c r="D1502" s="3"/>
    </row>
    <row r="1503">
      <c r="A1503" s="1"/>
      <c r="D1503" s="3"/>
    </row>
    <row r="1504">
      <c r="A1504" s="1"/>
      <c r="D1504" s="3"/>
    </row>
    <row r="1505">
      <c r="A1505" s="1"/>
      <c r="D1505" s="3"/>
    </row>
    <row r="1506">
      <c r="A1506" s="1"/>
      <c r="D1506" s="3"/>
    </row>
    <row r="1507">
      <c r="A1507" s="1"/>
      <c r="D1507" s="3"/>
    </row>
    <row r="1508">
      <c r="A1508" s="1"/>
      <c r="D1508" s="3"/>
    </row>
    <row r="1509">
      <c r="A1509" s="1"/>
      <c r="D1509" s="3"/>
    </row>
    <row r="1510">
      <c r="A1510" s="1"/>
      <c r="D1510" s="3"/>
    </row>
    <row r="1511">
      <c r="A1511" s="1"/>
      <c r="D1511" s="3"/>
    </row>
    <row r="1512">
      <c r="A1512" s="1"/>
      <c r="D1512" s="3"/>
    </row>
    <row r="1513">
      <c r="A1513" s="1"/>
      <c r="D1513" s="3"/>
    </row>
    <row r="1514">
      <c r="A1514" s="1"/>
      <c r="D1514" s="3"/>
    </row>
    <row r="1515">
      <c r="A1515" s="1"/>
      <c r="D1515" s="3"/>
    </row>
    <row r="1516">
      <c r="A1516" s="1"/>
      <c r="D1516" s="3"/>
    </row>
    <row r="1517">
      <c r="A1517" s="1"/>
      <c r="D1517" s="3"/>
    </row>
    <row r="1518">
      <c r="A1518" s="1"/>
      <c r="D1518" s="3"/>
    </row>
    <row r="1519">
      <c r="A1519" s="1"/>
      <c r="D1519" s="3"/>
    </row>
    <row r="1520">
      <c r="A1520" s="1"/>
      <c r="D1520" s="3"/>
    </row>
    <row r="1521">
      <c r="A1521" s="1"/>
      <c r="D1521" s="3"/>
    </row>
    <row r="1522">
      <c r="A1522" s="1"/>
      <c r="D1522" s="3"/>
    </row>
    <row r="1523">
      <c r="A1523" s="1"/>
      <c r="D1523" s="3"/>
    </row>
    <row r="1524">
      <c r="A1524" s="1"/>
      <c r="D1524" s="3"/>
    </row>
    <row r="1525">
      <c r="A1525" s="1"/>
      <c r="D1525" s="3"/>
    </row>
    <row r="1526">
      <c r="A1526" s="1"/>
      <c r="D1526" s="3"/>
    </row>
    <row r="1527">
      <c r="A1527" s="1"/>
      <c r="D1527" s="3"/>
    </row>
    <row r="1528">
      <c r="A1528" s="1"/>
      <c r="D1528" s="3"/>
    </row>
    <row r="1529">
      <c r="A1529" s="1"/>
      <c r="D1529" s="3"/>
    </row>
    <row r="1530">
      <c r="A1530" s="1"/>
      <c r="D1530" s="3"/>
    </row>
    <row r="1531">
      <c r="A1531" s="1"/>
      <c r="D1531" s="3"/>
    </row>
    <row r="1532">
      <c r="A1532" s="1"/>
      <c r="D1532" s="3"/>
    </row>
    <row r="1533">
      <c r="A1533" s="1"/>
      <c r="D1533" s="3"/>
    </row>
    <row r="1534">
      <c r="A1534" s="1"/>
      <c r="D1534" s="3"/>
    </row>
    <row r="1535">
      <c r="A1535" s="1"/>
      <c r="D1535" s="3"/>
    </row>
    <row r="1536">
      <c r="A1536" s="1"/>
      <c r="D1536" s="3"/>
    </row>
    <row r="1537">
      <c r="A1537" s="1"/>
      <c r="D1537" s="3"/>
    </row>
    <row r="1538">
      <c r="A1538" s="1"/>
      <c r="D1538" s="3"/>
    </row>
    <row r="1539">
      <c r="A1539" s="1"/>
      <c r="D1539" s="3"/>
    </row>
    <row r="1540">
      <c r="A1540" s="1"/>
      <c r="D1540" s="3"/>
    </row>
    <row r="1541">
      <c r="A1541" s="1"/>
      <c r="D1541" s="3"/>
    </row>
    <row r="1542">
      <c r="A1542" s="1"/>
      <c r="D1542" s="3"/>
    </row>
    <row r="1543">
      <c r="A1543" s="1"/>
      <c r="D1543" s="3"/>
    </row>
    <row r="1544">
      <c r="A1544" s="1"/>
      <c r="D1544" s="3"/>
    </row>
    <row r="1545">
      <c r="A1545" s="1"/>
      <c r="D1545" s="3"/>
    </row>
    <row r="1546">
      <c r="A1546" s="1"/>
      <c r="D1546" s="3"/>
    </row>
    <row r="1547">
      <c r="A1547" s="1"/>
      <c r="D1547" s="3"/>
    </row>
    <row r="1548">
      <c r="A1548" s="1"/>
      <c r="D1548" s="3"/>
    </row>
    <row r="1549">
      <c r="A1549" s="1"/>
      <c r="D1549" s="3"/>
    </row>
    <row r="1550">
      <c r="A1550" s="1"/>
      <c r="D1550" s="3"/>
    </row>
    <row r="1551">
      <c r="A1551" s="1"/>
      <c r="D1551" s="3"/>
    </row>
    <row r="1552">
      <c r="A1552" s="1"/>
      <c r="D1552" s="3"/>
    </row>
    <row r="1553">
      <c r="A1553" s="1"/>
      <c r="D1553" s="3"/>
    </row>
    <row r="1554">
      <c r="A1554" s="1"/>
      <c r="D1554" s="3"/>
    </row>
    <row r="1555">
      <c r="A1555" s="1"/>
      <c r="D1555" s="3"/>
    </row>
    <row r="1556">
      <c r="A1556" s="1"/>
      <c r="D1556" s="3"/>
    </row>
    <row r="1557">
      <c r="A1557" s="1"/>
      <c r="D1557" s="3"/>
    </row>
    <row r="1558">
      <c r="A1558" s="1"/>
      <c r="D1558" s="3"/>
    </row>
    <row r="1559">
      <c r="A1559" s="1"/>
      <c r="D1559" s="3"/>
    </row>
    <row r="1560">
      <c r="A1560" s="1"/>
      <c r="D1560" s="3"/>
    </row>
    <row r="1561">
      <c r="A1561" s="1"/>
      <c r="D1561" s="3"/>
    </row>
    <row r="1562">
      <c r="A1562" s="1"/>
      <c r="D1562" s="3"/>
    </row>
    <row r="1563">
      <c r="A1563" s="1"/>
      <c r="D1563" s="3"/>
    </row>
    <row r="1564">
      <c r="A1564" s="1"/>
      <c r="D1564" s="3"/>
    </row>
    <row r="1565">
      <c r="A1565" s="1"/>
      <c r="D1565" s="3"/>
    </row>
    <row r="1566">
      <c r="A1566" s="1"/>
      <c r="D1566" s="3"/>
    </row>
    <row r="1567">
      <c r="A1567" s="1"/>
      <c r="D1567" s="3"/>
    </row>
    <row r="1568">
      <c r="A1568" s="1"/>
      <c r="D1568" s="3"/>
    </row>
    <row r="1569">
      <c r="A1569" s="1"/>
      <c r="D1569" s="3"/>
    </row>
    <row r="1570">
      <c r="A1570" s="1"/>
      <c r="D1570" s="3"/>
    </row>
    <row r="1571">
      <c r="A1571" s="1"/>
      <c r="D1571" s="3"/>
    </row>
    <row r="1572">
      <c r="A1572" s="1"/>
      <c r="D1572" s="3"/>
    </row>
    <row r="1573">
      <c r="A1573" s="1"/>
      <c r="D1573" s="3"/>
    </row>
    <row r="1574">
      <c r="A1574" s="1"/>
      <c r="D1574" s="3"/>
    </row>
    <row r="1575">
      <c r="A1575" s="1"/>
      <c r="D1575" s="3"/>
    </row>
    <row r="1576">
      <c r="A1576" s="1"/>
      <c r="D1576" s="3"/>
    </row>
    <row r="1577">
      <c r="A1577" s="1"/>
      <c r="D1577" s="3"/>
    </row>
    <row r="1578">
      <c r="A1578" s="1"/>
      <c r="D1578" s="3"/>
    </row>
    <row r="1579">
      <c r="A1579" s="1"/>
      <c r="D1579" s="3"/>
    </row>
    <row r="1580">
      <c r="A1580" s="1"/>
      <c r="D1580" s="3"/>
    </row>
    <row r="1581">
      <c r="A1581" s="1"/>
      <c r="D1581" s="3"/>
    </row>
    <row r="1582">
      <c r="A1582" s="1"/>
      <c r="D1582" s="3"/>
    </row>
    <row r="1583">
      <c r="A1583" s="1"/>
      <c r="D1583" s="3"/>
    </row>
    <row r="1584">
      <c r="A1584" s="1"/>
      <c r="D1584" s="3"/>
    </row>
    <row r="1585">
      <c r="A1585" s="1"/>
      <c r="D1585" s="3"/>
    </row>
    <row r="1586">
      <c r="A1586" s="1"/>
      <c r="D1586" s="3"/>
    </row>
    <row r="1587">
      <c r="A1587" s="1"/>
      <c r="D1587" s="3"/>
    </row>
    <row r="1588">
      <c r="A1588" s="1"/>
      <c r="D1588" s="3"/>
    </row>
    <row r="1589">
      <c r="A1589" s="1"/>
      <c r="D1589" s="3"/>
    </row>
    <row r="1590">
      <c r="A1590" s="1"/>
      <c r="D1590" s="3"/>
    </row>
    <row r="1591">
      <c r="A1591" s="1"/>
      <c r="D1591" s="3"/>
    </row>
    <row r="1592">
      <c r="A1592" s="1"/>
      <c r="D1592" s="3"/>
    </row>
    <row r="1593">
      <c r="A1593" s="1"/>
      <c r="D1593" s="3"/>
    </row>
    <row r="1594">
      <c r="A1594" s="1"/>
      <c r="D1594" s="3"/>
    </row>
    <row r="1595">
      <c r="A1595" s="1"/>
      <c r="D1595" s="3"/>
    </row>
    <row r="1596">
      <c r="A1596" s="1"/>
      <c r="D1596" s="3"/>
    </row>
    <row r="1597">
      <c r="A1597" s="1"/>
      <c r="D1597" s="3"/>
    </row>
    <row r="1598">
      <c r="A1598" s="1"/>
      <c r="D1598" s="3"/>
    </row>
    <row r="1599">
      <c r="A1599" s="1"/>
      <c r="D1599" s="3"/>
    </row>
    <row r="1600">
      <c r="A1600" s="1"/>
      <c r="D1600" s="3"/>
    </row>
    <row r="1601">
      <c r="A1601" s="1"/>
      <c r="D1601" s="3"/>
    </row>
    <row r="1602">
      <c r="A1602" s="1"/>
      <c r="D1602" s="3"/>
    </row>
    <row r="1603">
      <c r="A1603" s="1"/>
      <c r="D1603" s="3"/>
    </row>
    <row r="1604">
      <c r="A1604" s="1"/>
      <c r="D1604" s="3"/>
    </row>
    <row r="1605">
      <c r="A1605" s="1"/>
      <c r="D1605" s="3"/>
    </row>
    <row r="1606">
      <c r="A1606" s="1"/>
      <c r="D1606" s="3"/>
    </row>
    <row r="1607">
      <c r="A1607" s="1"/>
      <c r="D1607" s="3"/>
    </row>
    <row r="1608">
      <c r="A1608" s="1"/>
      <c r="D1608" s="3"/>
    </row>
    <row r="1609">
      <c r="A1609" s="1"/>
      <c r="D1609" s="3"/>
    </row>
    <row r="1610">
      <c r="A1610" s="1"/>
      <c r="D1610" s="3"/>
    </row>
    <row r="1611">
      <c r="A1611" s="1"/>
      <c r="D1611" s="3"/>
    </row>
    <row r="1612">
      <c r="A1612" s="1"/>
      <c r="D1612" s="3"/>
    </row>
    <row r="1613">
      <c r="A1613" s="1"/>
      <c r="D1613" s="3"/>
    </row>
    <row r="1614">
      <c r="A1614" s="1"/>
      <c r="D1614" s="3"/>
    </row>
    <row r="1615">
      <c r="A1615" s="1"/>
      <c r="D1615" s="3"/>
    </row>
    <row r="1616">
      <c r="A1616" s="1"/>
      <c r="D1616" s="3"/>
    </row>
    <row r="1617">
      <c r="A1617" s="1"/>
      <c r="D1617" s="3"/>
    </row>
    <row r="1618">
      <c r="A1618" s="1"/>
      <c r="D1618" s="3"/>
    </row>
    <row r="1619">
      <c r="A1619" s="1"/>
      <c r="D1619" s="3"/>
    </row>
    <row r="1620">
      <c r="A1620" s="1"/>
      <c r="D1620" s="3"/>
    </row>
    <row r="1621">
      <c r="A1621" s="1"/>
      <c r="D1621" s="3"/>
    </row>
    <row r="1622">
      <c r="A1622" s="1"/>
      <c r="D1622" s="3"/>
    </row>
    <row r="1623">
      <c r="A1623" s="1"/>
      <c r="D1623" s="3"/>
    </row>
    <row r="1624">
      <c r="A1624" s="1"/>
      <c r="D1624" s="3"/>
    </row>
    <row r="1625">
      <c r="A1625" s="1"/>
      <c r="D1625" s="3"/>
    </row>
    <row r="1626">
      <c r="A1626" s="1"/>
      <c r="D1626" s="3"/>
    </row>
    <row r="1627">
      <c r="A1627" s="1"/>
      <c r="D1627" s="3"/>
    </row>
    <row r="1628">
      <c r="A1628" s="1"/>
      <c r="D1628" s="3"/>
    </row>
    <row r="1629">
      <c r="A1629" s="1"/>
      <c r="D1629" s="3"/>
    </row>
    <row r="1630">
      <c r="A1630" s="1"/>
      <c r="D1630" s="3"/>
    </row>
    <row r="1631">
      <c r="A1631" s="1"/>
      <c r="D1631" s="3"/>
    </row>
    <row r="1632">
      <c r="A1632" s="1"/>
      <c r="D1632" s="3"/>
    </row>
    <row r="1633">
      <c r="A1633" s="1"/>
      <c r="D1633" s="3"/>
    </row>
    <row r="1634">
      <c r="A1634" s="1"/>
      <c r="D1634" s="3"/>
    </row>
    <row r="1635">
      <c r="A1635" s="1"/>
      <c r="D1635" s="3"/>
    </row>
    <row r="1636">
      <c r="A1636" s="1"/>
      <c r="D1636" s="3"/>
    </row>
    <row r="1637">
      <c r="A1637" s="1"/>
      <c r="D1637" s="3"/>
    </row>
    <row r="1638">
      <c r="A1638" s="1"/>
      <c r="D1638" s="3"/>
    </row>
    <row r="1639">
      <c r="A1639" s="1"/>
      <c r="D1639" s="3"/>
    </row>
    <row r="1640">
      <c r="A1640" s="1"/>
      <c r="D1640" s="3"/>
    </row>
    <row r="1641">
      <c r="A1641" s="1"/>
      <c r="D1641" s="3"/>
    </row>
    <row r="1642">
      <c r="A1642" s="1"/>
      <c r="D1642" s="3"/>
    </row>
    <row r="1643">
      <c r="A1643" s="1"/>
      <c r="D1643" s="3"/>
    </row>
    <row r="1644">
      <c r="A1644" s="1"/>
      <c r="D1644" s="3"/>
    </row>
    <row r="1645">
      <c r="A1645" s="1"/>
      <c r="D1645" s="3"/>
    </row>
    <row r="1646">
      <c r="A1646" s="1"/>
      <c r="D1646" s="3"/>
    </row>
    <row r="1647">
      <c r="A1647" s="1"/>
      <c r="D1647" s="3"/>
    </row>
    <row r="1648">
      <c r="A1648" s="1"/>
      <c r="D1648" s="3"/>
    </row>
    <row r="1649">
      <c r="A1649" s="1"/>
      <c r="D1649" s="3"/>
    </row>
    <row r="1650">
      <c r="A1650" s="1"/>
      <c r="D1650" s="3"/>
    </row>
    <row r="1651">
      <c r="A1651" s="1"/>
      <c r="D1651" s="3"/>
    </row>
    <row r="1652">
      <c r="A1652" s="1"/>
      <c r="D1652" s="3"/>
    </row>
    <row r="1653">
      <c r="A1653" s="1"/>
      <c r="D1653" s="3"/>
    </row>
    <row r="1654">
      <c r="A1654" s="1"/>
      <c r="D1654" s="3"/>
    </row>
    <row r="1655">
      <c r="A1655" s="1"/>
      <c r="D1655" s="3"/>
    </row>
    <row r="1656">
      <c r="A1656" s="1"/>
      <c r="D1656" s="3"/>
    </row>
    <row r="1657">
      <c r="A1657" s="1"/>
      <c r="D1657" s="3"/>
    </row>
    <row r="1658">
      <c r="A1658" s="1"/>
      <c r="D1658" s="3"/>
    </row>
    <row r="1659">
      <c r="A1659" s="1"/>
      <c r="D1659" s="3"/>
    </row>
    <row r="1660">
      <c r="A1660" s="1"/>
      <c r="D1660" s="3"/>
    </row>
    <row r="1661">
      <c r="A1661" s="1"/>
      <c r="D1661" s="3"/>
    </row>
    <row r="1662">
      <c r="A1662" s="1"/>
      <c r="D1662" s="3"/>
    </row>
    <row r="1663">
      <c r="A1663" s="1"/>
      <c r="D1663" s="3"/>
    </row>
    <row r="1664">
      <c r="A1664" s="1"/>
      <c r="D1664" s="3"/>
    </row>
    <row r="1665">
      <c r="A1665" s="1"/>
      <c r="D1665" s="3"/>
    </row>
    <row r="1666">
      <c r="A1666" s="1"/>
      <c r="D1666" s="3"/>
    </row>
    <row r="1667">
      <c r="A1667" s="1"/>
      <c r="D1667" s="3"/>
    </row>
    <row r="1668">
      <c r="A1668" s="1"/>
      <c r="D1668" s="3"/>
    </row>
    <row r="1669">
      <c r="A1669" s="1"/>
      <c r="D1669" s="3"/>
    </row>
    <row r="1670">
      <c r="A1670" s="1"/>
      <c r="D1670" s="3"/>
    </row>
    <row r="1671">
      <c r="A1671" s="1"/>
      <c r="D1671" s="3"/>
    </row>
    <row r="1672">
      <c r="A1672" s="1"/>
      <c r="D1672" s="3"/>
    </row>
    <row r="1673">
      <c r="A1673" s="1"/>
      <c r="D1673" s="3"/>
    </row>
    <row r="1674">
      <c r="A1674" s="1"/>
      <c r="D1674" s="3"/>
    </row>
    <row r="1675">
      <c r="A1675" s="1"/>
      <c r="D1675" s="3"/>
    </row>
    <row r="1676">
      <c r="A1676" s="1"/>
      <c r="D1676" s="3"/>
    </row>
    <row r="1677">
      <c r="A1677" s="1"/>
      <c r="D1677" s="3"/>
    </row>
    <row r="1678">
      <c r="A1678" s="1"/>
      <c r="D1678" s="3"/>
    </row>
    <row r="1679">
      <c r="A1679" s="1"/>
      <c r="D1679" s="3"/>
    </row>
    <row r="1680">
      <c r="A1680" s="1"/>
      <c r="D1680" s="3"/>
    </row>
    <row r="1681">
      <c r="A1681" s="1"/>
      <c r="D1681" s="3"/>
    </row>
    <row r="1682">
      <c r="A1682" s="1"/>
      <c r="D1682" s="3"/>
    </row>
    <row r="1683">
      <c r="A1683" s="1"/>
      <c r="D1683" s="3"/>
    </row>
    <row r="1684">
      <c r="A1684" s="1"/>
      <c r="D1684" s="3"/>
    </row>
    <row r="1685">
      <c r="A1685" s="1"/>
      <c r="D1685" s="3"/>
    </row>
    <row r="1686">
      <c r="A1686" s="1"/>
      <c r="D1686" s="3"/>
    </row>
    <row r="1687">
      <c r="A1687" s="1"/>
      <c r="D1687" s="3"/>
    </row>
    <row r="1688">
      <c r="A1688" s="1"/>
      <c r="D1688" s="3"/>
    </row>
    <row r="1689">
      <c r="A1689" s="1"/>
      <c r="D1689" s="3"/>
    </row>
    <row r="1690">
      <c r="A1690" s="1"/>
      <c r="D1690" s="3"/>
    </row>
    <row r="1691">
      <c r="A1691" s="1"/>
      <c r="D1691" s="3"/>
    </row>
    <row r="1692">
      <c r="A1692" s="1"/>
      <c r="D1692" s="3"/>
    </row>
    <row r="1693">
      <c r="A1693" s="1"/>
      <c r="D1693" s="3"/>
    </row>
    <row r="1694">
      <c r="A1694" s="1"/>
      <c r="D1694" s="3"/>
    </row>
    <row r="1695">
      <c r="A1695" s="1"/>
      <c r="D1695" s="3"/>
    </row>
    <row r="1696">
      <c r="A1696" s="1"/>
      <c r="D1696" s="3"/>
    </row>
    <row r="1697">
      <c r="A1697" s="1"/>
      <c r="D1697" s="3"/>
    </row>
    <row r="1698">
      <c r="A1698" s="1"/>
      <c r="D1698" s="3"/>
    </row>
    <row r="1699">
      <c r="A1699" s="1"/>
      <c r="D1699" s="3"/>
    </row>
    <row r="1700">
      <c r="A1700" s="1"/>
      <c r="D1700" s="3"/>
    </row>
    <row r="1701">
      <c r="A1701" s="1"/>
      <c r="D1701" s="3"/>
    </row>
    <row r="1702">
      <c r="A1702" s="1"/>
      <c r="D1702" s="3"/>
    </row>
    <row r="1703">
      <c r="A1703" s="1"/>
      <c r="D1703" s="3"/>
    </row>
    <row r="1704">
      <c r="A1704" s="1"/>
      <c r="D1704" s="3"/>
    </row>
    <row r="1705">
      <c r="A1705" s="1"/>
      <c r="D1705" s="3"/>
    </row>
    <row r="1706">
      <c r="A1706" s="1"/>
      <c r="D1706" s="3"/>
    </row>
    <row r="1707">
      <c r="A1707" s="1"/>
      <c r="D1707" s="3"/>
    </row>
    <row r="1708">
      <c r="A1708" s="1"/>
      <c r="D1708" s="3"/>
    </row>
    <row r="1709">
      <c r="A1709" s="1"/>
      <c r="D1709" s="3"/>
    </row>
    <row r="1710">
      <c r="A1710" s="1"/>
      <c r="D1710" s="3"/>
    </row>
    <row r="1711">
      <c r="A1711" s="1"/>
      <c r="D1711" s="3"/>
    </row>
    <row r="1712">
      <c r="A1712" s="1"/>
      <c r="D1712" s="3"/>
    </row>
    <row r="1713">
      <c r="A1713" s="1"/>
      <c r="D1713" s="3"/>
    </row>
    <row r="1714">
      <c r="A1714" s="1"/>
      <c r="D1714" s="3"/>
    </row>
    <row r="1715">
      <c r="A1715" s="1"/>
      <c r="D1715" s="3"/>
    </row>
    <row r="1716">
      <c r="A1716" s="1"/>
      <c r="D1716" s="3"/>
    </row>
    <row r="1717">
      <c r="A1717" s="1"/>
      <c r="D1717" s="3"/>
    </row>
    <row r="1718">
      <c r="A1718" s="1"/>
      <c r="D1718" s="3"/>
    </row>
    <row r="1719">
      <c r="A1719" s="1"/>
      <c r="D1719" s="3"/>
    </row>
    <row r="1720">
      <c r="A1720" s="1"/>
      <c r="D1720" s="3"/>
    </row>
    <row r="1721">
      <c r="A1721" s="1"/>
      <c r="D1721" s="3"/>
    </row>
    <row r="1722">
      <c r="A1722" s="1"/>
      <c r="D1722" s="3"/>
    </row>
    <row r="1723">
      <c r="A1723" s="1"/>
      <c r="D1723" s="3"/>
    </row>
    <row r="1724">
      <c r="A1724" s="1"/>
      <c r="D1724" s="3"/>
    </row>
    <row r="1725">
      <c r="A1725" s="1"/>
      <c r="D1725" s="3"/>
    </row>
    <row r="1726">
      <c r="A1726" s="1"/>
      <c r="D1726" s="3"/>
    </row>
    <row r="1727">
      <c r="A1727" s="1"/>
      <c r="D1727" s="3"/>
    </row>
    <row r="1728">
      <c r="A1728" s="1"/>
      <c r="D1728" s="3"/>
    </row>
    <row r="1729">
      <c r="A1729" s="1"/>
      <c r="D1729" s="3"/>
    </row>
    <row r="1730">
      <c r="A1730" s="1"/>
      <c r="D1730" s="3"/>
    </row>
    <row r="1731">
      <c r="A1731" s="1"/>
      <c r="D1731" s="3"/>
    </row>
    <row r="1732">
      <c r="A1732" s="1"/>
      <c r="D1732" s="3"/>
    </row>
    <row r="1733">
      <c r="A1733" s="1"/>
      <c r="D1733" s="3"/>
    </row>
    <row r="1734">
      <c r="A1734" s="1"/>
      <c r="D1734" s="3"/>
    </row>
    <row r="1735">
      <c r="A1735" s="1"/>
      <c r="D1735" s="3"/>
    </row>
    <row r="1736">
      <c r="A1736" s="1"/>
      <c r="D1736" s="3"/>
    </row>
    <row r="1737">
      <c r="A1737" s="1"/>
      <c r="D1737" s="3"/>
    </row>
    <row r="1738">
      <c r="A1738" s="1"/>
      <c r="D1738" s="3"/>
    </row>
    <row r="1739">
      <c r="A1739" s="1"/>
      <c r="D1739" s="3"/>
    </row>
    <row r="1740">
      <c r="A1740" s="1"/>
      <c r="D1740" s="3"/>
    </row>
    <row r="1741">
      <c r="A1741" s="1"/>
      <c r="D1741" s="3"/>
    </row>
    <row r="1742">
      <c r="A1742" s="1"/>
      <c r="D1742" s="3"/>
    </row>
    <row r="1743">
      <c r="A1743" s="1"/>
      <c r="D1743" s="3"/>
    </row>
    <row r="1744">
      <c r="A1744" s="1"/>
      <c r="D1744" s="3"/>
    </row>
    <row r="1745">
      <c r="A1745" s="1"/>
      <c r="D1745" s="3"/>
    </row>
    <row r="1746">
      <c r="A1746" s="1"/>
      <c r="D1746" s="3"/>
    </row>
    <row r="1747">
      <c r="A1747" s="1"/>
      <c r="D1747" s="3"/>
    </row>
    <row r="1748">
      <c r="A1748" s="1"/>
      <c r="D1748" s="3"/>
    </row>
    <row r="1749">
      <c r="A1749" s="1"/>
      <c r="D1749" s="3"/>
    </row>
    <row r="1750">
      <c r="A1750" s="1"/>
      <c r="D1750" s="3"/>
    </row>
    <row r="1751">
      <c r="A1751" s="1"/>
      <c r="D1751" s="3"/>
    </row>
    <row r="1752">
      <c r="A1752" s="1"/>
      <c r="D1752" s="3"/>
    </row>
    <row r="1753">
      <c r="A1753" s="1"/>
      <c r="D1753" s="3"/>
    </row>
    <row r="1754">
      <c r="A1754" s="1"/>
      <c r="D1754" s="3"/>
    </row>
    <row r="1755">
      <c r="A1755" s="1"/>
      <c r="D1755" s="3"/>
    </row>
    <row r="1756">
      <c r="A1756" s="1"/>
      <c r="D1756" s="3"/>
    </row>
    <row r="1757">
      <c r="A1757" s="1"/>
      <c r="D1757" s="3"/>
    </row>
    <row r="1758">
      <c r="A1758" s="1"/>
      <c r="D1758" s="3"/>
    </row>
    <row r="1759">
      <c r="A1759" s="1"/>
      <c r="D1759" s="3"/>
    </row>
    <row r="1760">
      <c r="A1760" s="1"/>
      <c r="D1760" s="3"/>
    </row>
    <row r="1761">
      <c r="A1761" s="1"/>
      <c r="D1761" s="3"/>
    </row>
    <row r="1762">
      <c r="A1762" s="1"/>
      <c r="D1762" s="3"/>
    </row>
    <row r="1763">
      <c r="A1763" s="1"/>
      <c r="D1763" s="3"/>
    </row>
    <row r="1764">
      <c r="A1764" s="1"/>
      <c r="D1764" s="3"/>
    </row>
    <row r="1765">
      <c r="A1765" s="1"/>
      <c r="D1765" s="3"/>
    </row>
    <row r="1766">
      <c r="A1766" s="1"/>
      <c r="D1766" s="3"/>
    </row>
    <row r="1767">
      <c r="A1767" s="1"/>
      <c r="D1767" s="3"/>
    </row>
    <row r="1768">
      <c r="A1768" s="1"/>
      <c r="D1768" s="3"/>
    </row>
    <row r="1769">
      <c r="A1769" s="1"/>
      <c r="D1769" s="3"/>
    </row>
    <row r="1770">
      <c r="A1770" s="1"/>
      <c r="D1770" s="3"/>
    </row>
    <row r="1771">
      <c r="A1771" s="1"/>
      <c r="D1771" s="3"/>
    </row>
    <row r="1772">
      <c r="A1772" s="1"/>
      <c r="D1772" s="3"/>
    </row>
    <row r="1773">
      <c r="A1773" s="1"/>
      <c r="D1773" s="3"/>
    </row>
    <row r="1774">
      <c r="A1774" s="1"/>
      <c r="D1774" s="3"/>
    </row>
    <row r="1775">
      <c r="A1775" s="1"/>
      <c r="D1775" s="3"/>
    </row>
    <row r="1776">
      <c r="A1776" s="1"/>
      <c r="D1776" s="3"/>
    </row>
    <row r="1777">
      <c r="A1777" s="1"/>
      <c r="D1777" s="3"/>
    </row>
    <row r="1778">
      <c r="A1778" s="1"/>
      <c r="D1778" s="3"/>
    </row>
    <row r="1779">
      <c r="A1779" s="1"/>
      <c r="D1779" s="3"/>
    </row>
    <row r="1780">
      <c r="A1780" s="1"/>
      <c r="D1780" s="3"/>
    </row>
    <row r="1781">
      <c r="A1781" s="1"/>
      <c r="D1781" s="3"/>
    </row>
    <row r="1782">
      <c r="A1782" s="1"/>
      <c r="D1782" s="3"/>
    </row>
    <row r="1783">
      <c r="A1783" s="1"/>
      <c r="D1783" s="3"/>
    </row>
    <row r="1784">
      <c r="A1784" s="1"/>
      <c r="D1784" s="3"/>
    </row>
    <row r="1785">
      <c r="A1785" s="1"/>
      <c r="D1785" s="3"/>
    </row>
    <row r="1786">
      <c r="A1786" s="1"/>
      <c r="D1786" s="3"/>
    </row>
    <row r="1787">
      <c r="A1787" s="1"/>
      <c r="D1787" s="3"/>
    </row>
    <row r="1788">
      <c r="A1788" s="1"/>
      <c r="D1788" s="3"/>
    </row>
    <row r="1789">
      <c r="A1789" s="1"/>
      <c r="D1789" s="3"/>
    </row>
    <row r="1790">
      <c r="A1790" s="1"/>
      <c r="D1790" s="3"/>
    </row>
    <row r="1791">
      <c r="A1791" s="1"/>
      <c r="D1791" s="3"/>
    </row>
    <row r="1792">
      <c r="A1792" s="1"/>
      <c r="D1792" s="3"/>
    </row>
    <row r="1793">
      <c r="A1793" s="1"/>
      <c r="D1793" s="3"/>
    </row>
    <row r="1794">
      <c r="A1794" s="1"/>
      <c r="D1794" s="3"/>
    </row>
    <row r="1795">
      <c r="A1795" s="1"/>
      <c r="D1795" s="3"/>
    </row>
    <row r="1796">
      <c r="A1796" s="1"/>
      <c r="D1796" s="3"/>
    </row>
    <row r="1797">
      <c r="A1797" s="1"/>
      <c r="D1797" s="3"/>
    </row>
    <row r="1798">
      <c r="A1798" s="1"/>
      <c r="D1798" s="3"/>
    </row>
    <row r="1799">
      <c r="A1799" s="1"/>
      <c r="D1799" s="3"/>
    </row>
    <row r="1800">
      <c r="A1800" s="1"/>
      <c r="D1800" s="3"/>
    </row>
    <row r="1801">
      <c r="A1801" s="1"/>
      <c r="D1801" s="3"/>
    </row>
    <row r="1802">
      <c r="A1802" s="1"/>
      <c r="D1802" s="3"/>
    </row>
    <row r="1803">
      <c r="A1803" s="1"/>
      <c r="D1803" s="3"/>
    </row>
    <row r="1804">
      <c r="A1804" s="1"/>
      <c r="D1804" s="3"/>
    </row>
    <row r="1805">
      <c r="A1805" s="1"/>
      <c r="D1805" s="3"/>
    </row>
    <row r="1806">
      <c r="A1806" s="1"/>
      <c r="D1806" s="3"/>
    </row>
    <row r="1807">
      <c r="A1807" s="1"/>
      <c r="D1807" s="3"/>
    </row>
    <row r="1808">
      <c r="A1808" s="1"/>
      <c r="D1808" s="3"/>
    </row>
    <row r="1809">
      <c r="A1809" s="1"/>
      <c r="D1809" s="3"/>
    </row>
    <row r="1810">
      <c r="A1810" s="1"/>
      <c r="D1810" s="3"/>
    </row>
    <row r="1811">
      <c r="A1811" s="1"/>
      <c r="D1811" s="3"/>
    </row>
    <row r="1812">
      <c r="A1812" s="1"/>
      <c r="D1812" s="3"/>
    </row>
    <row r="1813">
      <c r="A1813" s="1"/>
      <c r="D1813" s="3"/>
    </row>
    <row r="1814">
      <c r="A1814" s="1"/>
      <c r="D1814" s="3"/>
    </row>
    <row r="1815">
      <c r="A1815" s="1"/>
      <c r="D1815" s="3"/>
    </row>
    <row r="1816">
      <c r="A1816" s="1"/>
      <c r="D1816" s="3"/>
    </row>
    <row r="1817">
      <c r="A1817" s="1"/>
      <c r="D1817" s="3"/>
    </row>
    <row r="1818">
      <c r="A1818" s="1"/>
      <c r="D1818" s="3"/>
    </row>
    <row r="1819">
      <c r="A1819" s="1"/>
      <c r="D1819" s="3"/>
    </row>
    <row r="1820">
      <c r="A1820" s="1"/>
      <c r="D1820" s="3"/>
    </row>
    <row r="1821">
      <c r="A1821" s="1"/>
      <c r="D1821" s="3"/>
    </row>
    <row r="1822">
      <c r="A1822" s="1"/>
      <c r="D1822" s="3"/>
    </row>
    <row r="1823">
      <c r="A1823" s="1"/>
      <c r="D1823" s="3"/>
    </row>
    <row r="1824">
      <c r="A1824" s="1"/>
      <c r="D1824" s="3"/>
    </row>
    <row r="1825">
      <c r="A1825" s="1"/>
      <c r="D1825" s="3"/>
    </row>
    <row r="1826">
      <c r="A1826" s="1"/>
      <c r="D1826" s="3"/>
    </row>
    <row r="1827">
      <c r="A1827" s="1"/>
      <c r="D1827" s="3"/>
    </row>
    <row r="1828">
      <c r="A1828" s="1"/>
      <c r="D1828" s="3"/>
    </row>
    <row r="1829">
      <c r="A1829" s="1"/>
      <c r="D1829" s="3"/>
    </row>
    <row r="1830">
      <c r="A1830" s="1"/>
      <c r="D1830" s="3"/>
    </row>
    <row r="1831">
      <c r="A1831" s="1"/>
      <c r="D1831" s="3"/>
    </row>
    <row r="1832">
      <c r="A1832" s="1"/>
      <c r="D1832" s="3"/>
    </row>
    <row r="1833">
      <c r="A1833" s="1"/>
      <c r="D1833" s="3"/>
    </row>
    <row r="1834">
      <c r="A1834" s="1"/>
      <c r="D1834" s="3"/>
    </row>
    <row r="1835">
      <c r="A1835" s="1"/>
      <c r="D1835" s="3"/>
    </row>
    <row r="1836">
      <c r="A1836" s="1"/>
      <c r="D1836" s="3"/>
    </row>
    <row r="1837">
      <c r="A1837" s="1"/>
      <c r="D1837" s="3"/>
    </row>
    <row r="1838">
      <c r="A1838" s="1"/>
      <c r="D1838" s="3"/>
    </row>
    <row r="1839">
      <c r="A1839" s="1"/>
      <c r="D1839" s="3"/>
    </row>
    <row r="1840">
      <c r="A1840" s="1"/>
      <c r="D1840" s="3"/>
    </row>
    <row r="1841">
      <c r="A1841" s="1"/>
      <c r="D1841" s="3"/>
    </row>
    <row r="1842">
      <c r="A1842" s="1"/>
      <c r="D1842" s="3"/>
    </row>
    <row r="1843">
      <c r="A1843" s="1"/>
      <c r="D1843" s="3"/>
    </row>
    <row r="1844">
      <c r="A1844" s="1"/>
      <c r="D1844" s="3"/>
    </row>
    <row r="1845">
      <c r="A1845" s="1"/>
      <c r="D1845" s="3"/>
    </row>
    <row r="1846">
      <c r="A1846" s="1"/>
      <c r="D1846" s="3"/>
    </row>
    <row r="1847">
      <c r="A1847" s="1"/>
      <c r="D1847" s="3"/>
    </row>
    <row r="1848">
      <c r="A1848" s="1"/>
      <c r="D1848" s="3"/>
    </row>
    <row r="1849">
      <c r="A1849" s="1"/>
      <c r="D1849" s="3"/>
    </row>
    <row r="1850">
      <c r="A1850" s="1"/>
      <c r="D1850" s="3"/>
    </row>
    <row r="1851">
      <c r="A1851" s="1"/>
      <c r="D1851" s="3"/>
    </row>
    <row r="1852">
      <c r="A1852" s="1"/>
      <c r="D1852" s="3"/>
    </row>
    <row r="1853">
      <c r="A1853" s="1"/>
      <c r="D1853" s="3"/>
    </row>
    <row r="1854">
      <c r="A1854" s="1"/>
      <c r="D1854" s="3"/>
    </row>
    <row r="1855">
      <c r="A1855" s="1"/>
      <c r="D1855" s="3"/>
    </row>
    <row r="1856">
      <c r="A1856" s="1"/>
      <c r="D1856" s="3"/>
    </row>
    <row r="1857">
      <c r="A1857" s="1"/>
      <c r="D1857" s="3"/>
    </row>
    <row r="1858">
      <c r="A1858" s="1"/>
      <c r="D1858" s="3"/>
    </row>
    <row r="1859">
      <c r="A1859" s="1"/>
      <c r="D1859" s="3"/>
    </row>
    <row r="1860">
      <c r="A1860" s="1"/>
      <c r="D1860" s="3"/>
    </row>
    <row r="1861">
      <c r="A1861" s="1"/>
      <c r="D1861" s="3"/>
    </row>
    <row r="1862">
      <c r="A1862" s="1"/>
      <c r="D1862" s="3"/>
    </row>
    <row r="1863">
      <c r="A1863" s="1"/>
      <c r="D1863" s="3"/>
    </row>
    <row r="1864">
      <c r="A1864" s="1"/>
      <c r="D1864" s="3"/>
    </row>
    <row r="1865">
      <c r="A1865" s="1"/>
      <c r="D1865" s="3"/>
    </row>
    <row r="1866">
      <c r="A1866" s="1"/>
      <c r="D1866" s="3"/>
    </row>
    <row r="1867">
      <c r="A1867" s="1"/>
      <c r="D1867" s="3"/>
    </row>
    <row r="1868">
      <c r="A1868" s="1"/>
      <c r="D1868" s="3"/>
    </row>
    <row r="1869">
      <c r="A1869" s="1"/>
      <c r="D1869" s="3"/>
    </row>
    <row r="1870">
      <c r="A1870" s="1"/>
      <c r="D1870" s="3"/>
    </row>
    <row r="1871">
      <c r="A1871" s="1"/>
      <c r="D1871" s="3"/>
    </row>
    <row r="1872">
      <c r="A1872" s="1"/>
      <c r="D1872" s="3"/>
    </row>
    <row r="1873">
      <c r="A1873" s="1"/>
      <c r="D1873" s="3"/>
    </row>
    <row r="1874">
      <c r="A1874" s="1"/>
      <c r="D1874" s="3"/>
    </row>
    <row r="1875">
      <c r="A1875" s="1"/>
      <c r="D1875" s="3"/>
    </row>
    <row r="1876">
      <c r="A1876" s="1"/>
      <c r="D1876" s="3"/>
    </row>
    <row r="1877">
      <c r="A1877" s="1"/>
      <c r="D1877" s="3"/>
    </row>
    <row r="1878">
      <c r="A1878" s="1"/>
      <c r="D1878" s="3"/>
    </row>
    <row r="1879">
      <c r="A1879" s="1"/>
      <c r="D1879" s="3"/>
    </row>
    <row r="1880">
      <c r="A1880" s="1"/>
      <c r="D1880" s="3"/>
    </row>
    <row r="1881">
      <c r="A1881" s="1"/>
      <c r="D1881" s="3"/>
    </row>
    <row r="1882">
      <c r="A1882" s="1"/>
      <c r="D1882" s="3"/>
    </row>
    <row r="1883">
      <c r="A1883" s="1"/>
      <c r="D1883" s="3"/>
    </row>
    <row r="1884">
      <c r="A1884" s="1"/>
      <c r="D1884" s="3"/>
    </row>
    <row r="1885">
      <c r="A1885" s="1"/>
      <c r="D1885" s="3"/>
    </row>
    <row r="1886">
      <c r="A1886" s="1"/>
      <c r="D1886" s="3"/>
    </row>
    <row r="1887">
      <c r="A1887" s="1"/>
      <c r="D1887" s="3"/>
    </row>
    <row r="1888">
      <c r="A1888" s="1"/>
      <c r="D1888" s="3"/>
    </row>
    <row r="1889">
      <c r="A1889" s="1"/>
      <c r="D1889" s="3"/>
    </row>
    <row r="1890">
      <c r="A1890" s="1"/>
      <c r="D1890" s="3"/>
    </row>
    <row r="1891">
      <c r="A1891" s="1"/>
      <c r="D1891" s="3"/>
    </row>
    <row r="1892">
      <c r="A1892" s="1"/>
      <c r="D1892" s="3"/>
    </row>
    <row r="1893">
      <c r="A1893" s="1"/>
      <c r="D1893" s="3"/>
    </row>
    <row r="1894">
      <c r="A1894" s="1"/>
      <c r="D1894" s="3"/>
    </row>
    <row r="1895">
      <c r="A1895" s="1"/>
      <c r="D1895" s="3"/>
    </row>
    <row r="1896">
      <c r="A1896" s="1"/>
      <c r="D1896" s="3"/>
    </row>
    <row r="1897">
      <c r="A1897" s="1"/>
      <c r="D1897" s="3"/>
    </row>
    <row r="1898">
      <c r="A1898" s="1"/>
      <c r="D1898" s="3"/>
    </row>
    <row r="1899">
      <c r="A1899" s="1"/>
      <c r="D1899" s="3"/>
    </row>
    <row r="1900">
      <c r="A1900" s="1"/>
      <c r="D1900" s="3"/>
    </row>
    <row r="1901">
      <c r="A1901" s="1"/>
      <c r="D1901" s="3"/>
    </row>
    <row r="1902">
      <c r="A1902" s="1"/>
      <c r="D1902" s="3"/>
    </row>
    <row r="1903">
      <c r="A1903" s="1"/>
      <c r="D1903" s="3"/>
    </row>
    <row r="1904">
      <c r="A1904" s="1"/>
      <c r="D1904" s="3"/>
    </row>
    <row r="1905">
      <c r="A1905" s="1"/>
      <c r="D1905" s="3"/>
    </row>
    <row r="1906">
      <c r="A1906" s="1"/>
      <c r="D1906" s="3"/>
    </row>
    <row r="1907">
      <c r="A1907" s="1"/>
      <c r="D1907" s="3"/>
    </row>
    <row r="1908">
      <c r="A1908" s="1"/>
      <c r="D1908" s="3"/>
    </row>
    <row r="1909">
      <c r="A1909" s="1"/>
      <c r="D1909" s="3"/>
    </row>
    <row r="1910">
      <c r="A1910" s="1"/>
      <c r="D1910" s="3"/>
    </row>
    <row r="1911">
      <c r="A1911" s="1"/>
      <c r="D1911" s="3"/>
    </row>
    <row r="1912">
      <c r="A1912" s="1"/>
      <c r="D1912" s="3"/>
    </row>
    <row r="1913">
      <c r="A1913" s="1"/>
      <c r="D1913" s="3"/>
    </row>
    <row r="1914">
      <c r="A1914" s="1"/>
      <c r="D1914" s="3"/>
    </row>
    <row r="1915">
      <c r="A1915" s="1"/>
      <c r="D1915" s="3"/>
    </row>
    <row r="1916">
      <c r="A1916" s="1"/>
      <c r="D1916" s="3"/>
    </row>
    <row r="1917">
      <c r="A1917" s="1"/>
      <c r="D1917" s="3"/>
    </row>
    <row r="1918">
      <c r="A1918" s="1"/>
      <c r="D1918" s="3"/>
    </row>
    <row r="1919">
      <c r="A1919" s="1"/>
      <c r="D1919" s="3"/>
    </row>
    <row r="1920">
      <c r="A1920" s="1"/>
      <c r="D1920" s="3"/>
    </row>
    <row r="1921">
      <c r="A1921" s="1"/>
      <c r="D1921" s="3"/>
    </row>
    <row r="1922">
      <c r="A1922" s="1"/>
      <c r="D1922" s="3"/>
    </row>
    <row r="1923">
      <c r="A1923" s="1"/>
      <c r="D1923" s="3"/>
    </row>
    <row r="1924">
      <c r="A1924" s="1"/>
      <c r="D1924" s="3"/>
    </row>
    <row r="1925">
      <c r="A1925" s="1"/>
      <c r="D1925" s="3"/>
    </row>
    <row r="1926">
      <c r="A1926" s="1"/>
      <c r="D1926" s="3"/>
    </row>
    <row r="1927">
      <c r="A1927" s="1"/>
      <c r="D1927" s="3"/>
    </row>
    <row r="1928">
      <c r="A1928" s="1"/>
      <c r="D1928" s="3"/>
    </row>
    <row r="1929">
      <c r="A1929" s="1"/>
      <c r="D1929" s="3"/>
    </row>
    <row r="1930">
      <c r="A1930" s="1"/>
      <c r="D1930" s="3"/>
    </row>
    <row r="1931">
      <c r="A1931" s="1"/>
      <c r="D1931" s="3"/>
    </row>
    <row r="1932">
      <c r="A1932" s="1"/>
      <c r="D1932" s="3"/>
    </row>
    <row r="1933">
      <c r="A1933" s="1"/>
      <c r="D1933" s="3"/>
    </row>
    <row r="1934">
      <c r="A1934" s="1"/>
      <c r="D1934" s="3"/>
    </row>
    <row r="1935">
      <c r="A1935" s="1"/>
      <c r="D1935" s="3"/>
    </row>
    <row r="1936">
      <c r="A1936" s="1"/>
      <c r="D1936" s="3"/>
    </row>
    <row r="1937">
      <c r="A1937" s="1"/>
      <c r="D1937" s="3"/>
    </row>
    <row r="1938">
      <c r="A1938" s="1"/>
      <c r="D1938" s="3"/>
    </row>
    <row r="1939">
      <c r="A1939" s="1"/>
      <c r="D1939" s="3"/>
    </row>
    <row r="1940">
      <c r="A1940" s="1"/>
      <c r="D1940" s="3"/>
    </row>
    <row r="1941">
      <c r="A1941" s="1"/>
      <c r="D1941" s="3"/>
    </row>
    <row r="1942">
      <c r="A1942" s="1"/>
      <c r="D1942" s="3"/>
    </row>
    <row r="1943">
      <c r="A1943" s="1"/>
      <c r="D1943" s="3"/>
    </row>
    <row r="1944">
      <c r="A1944" s="1"/>
      <c r="D1944" s="3"/>
    </row>
    <row r="1945">
      <c r="A1945" s="1"/>
      <c r="D1945" s="3"/>
    </row>
    <row r="1946">
      <c r="A1946" s="1"/>
      <c r="D1946" s="3"/>
    </row>
    <row r="1947">
      <c r="A1947" s="1"/>
      <c r="D1947" s="3"/>
    </row>
    <row r="1948">
      <c r="A1948" s="1"/>
      <c r="D1948" s="3"/>
    </row>
    <row r="1949">
      <c r="A1949" s="1"/>
      <c r="D1949" s="3"/>
    </row>
    <row r="1950">
      <c r="A1950" s="1"/>
      <c r="D1950" s="3"/>
    </row>
    <row r="1951">
      <c r="A1951" s="1"/>
      <c r="D1951" s="3"/>
    </row>
    <row r="1952">
      <c r="A1952" s="1"/>
      <c r="D1952" s="3"/>
    </row>
    <row r="1953">
      <c r="A1953" s="1"/>
      <c r="D1953" s="3"/>
    </row>
    <row r="1954">
      <c r="A1954" s="1"/>
      <c r="D1954" s="3"/>
    </row>
    <row r="1955">
      <c r="A1955" s="1"/>
      <c r="D1955" s="3"/>
    </row>
    <row r="1956">
      <c r="A1956" s="1"/>
      <c r="D1956" s="3"/>
    </row>
    <row r="1957">
      <c r="A1957" s="1"/>
      <c r="D1957" s="3"/>
    </row>
    <row r="1958">
      <c r="A1958" s="1"/>
      <c r="D1958" s="3"/>
    </row>
    <row r="1959">
      <c r="A1959" s="1"/>
      <c r="D1959" s="3"/>
    </row>
    <row r="1960">
      <c r="A1960" s="1"/>
      <c r="D1960" s="3"/>
    </row>
    <row r="1961">
      <c r="A1961" s="1"/>
      <c r="D1961" s="3"/>
    </row>
    <row r="1962">
      <c r="A1962" s="1"/>
      <c r="D1962" s="3"/>
    </row>
    <row r="1963">
      <c r="A1963" s="1"/>
      <c r="D1963" s="3"/>
    </row>
    <row r="1964">
      <c r="A1964" s="1"/>
      <c r="D1964" s="3"/>
    </row>
    <row r="1965">
      <c r="A1965" s="1"/>
      <c r="D1965" s="3"/>
    </row>
    <row r="1966">
      <c r="A1966" s="1"/>
      <c r="D1966" s="3"/>
    </row>
    <row r="1967">
      <c r="A1967" s="1"/>
      <c r="D1967" s="3"/>
    </row>
    <row r="1968">
      <c r="A1968" s="1"/>
      <c r="D1968" s="3"/>
    </row>
    <row r="1969">
      <c r="A1969" s="1"/>
      <c r="D1969" s="3"/>
    </row>
    <row r="1970">
      <c r="A1970" s="1"/>
      <c r="D1970" s="3"/>
    </row>
    <row r="1971">
      <c r="A1971" s="1"/>
      <c r="D1971" s="3"/>
    </row>
    <row r="1972">
      <c r="A1972" s="1"/>
      <c r="D1972" s="3"/>
    </row>
    <row r="1973">
      <c r="A1973" s="1"/>
      <c r="D1973" s="3"/>
    </row>
    <row r="1974">
      <c r="A1974" s="1"/>
      <c r="D1974" s="3"/>
    </row>
    <row r="1975">
      <c r="A1975" s="1"/>
      <c r="D1975" s="3"/>
    </row>
    <row r="1976">
      <c r="A1976" s="1"/>
      <c r="D1976" s="3"/>
    </row>
    <row r="1977">
      <c r="A1977" s="1"/>
      <c r="D1977" s="3"/>
    </row>
    <row r="1978">
      <c r="A1978" s="1"/>
      <c r="D1978" s="3"/>
    </row>
    <row r="1979">
      <c r="A1979" s="1"/>
      <c r="D1979" s="3"/>
    </row>
    <row r="1980">
      <c r="A1980" s="1"/>
      <c r="D1980" s="3"/>
    </row>
    <row r="1981">
      <c r="A1981" s="1"/>
      <c r="D1981" s="3"/>
    </row>
    <row r="1982">
      <c r="A1982" s="1"/>
      <c r="D1982" s="3"/>
    </row>
    <row r="1983">
      <c r="A1983" s="1"/>
      <c r="D1983" s="3"/>
    </row>
    <row r="1984">
      <c r="A1984" s="1"/>
      <c r="D1984" s="3"/>
    </row>
    <row r="1985">
      <c r="A1985" s="1"/>
      <c r="D1985" s="3"/>
    </row>
    <row r="1986">
      <c r="A1986" s="1"/>
      <c r="D1986" s="3"/>
    </row>
    <row r="1987">
      <c r="A1987" s="1"/>
      <c r="D1987" s="3"/>
    </row>
    <row r="1988">
      <c r="A1988" s="1"/>
      <c r="D1988" s="3"/>
    </row>
    <row r="1989">
      <c r="A1989" s="1"/>
      <c r="D1989" s="3"/>
    </row>
    <row r="1990">
      <c r="A1990" s="1"/>
      <c r="D1990" s="3"/>
    </row>
    <row r="1991">
      <c r="A1991" s="1"/>
      <c r="D1991" s="3"/>
    </row>
    <row r="1992">
      <c r="A1992" s="1"/>
      <c r="D1992" s="3"/>
    </row>
    <row r="1993">
      <c r="A1993" s="1"/>
      <c r="D1993" s="3"/>
    </row>
    <row r="1994">
      <c r="A1994" s="1"/>
      <c r="D1994" s="3"/>
    </row>
    <row r="1995">
      <c r="A1995" s="1"/>
      <c r="D1995" s="3"/>
    </row>
    <row r="1996">
      <c r="A1996" s="1"/>
      <c r="D1996" s="3"/>
    </row>
    <row r="1997">
      <c r="A1997" s="1"/>
      <c r="D1997" s="3"/>
    </row>
    <row r="1998">
      <c r="A1998" s="1"/>
      <c r="D1998" s="3"/>
    </row>
    <row r="1999">
      <c r="A1999" s="1"/>
      <c r="D1999" s="3"/>
    </row>
    <row r="2000">
      <c r="A2000" s="1"/>
      <c r="D2000" s="3"/>
    </row>
    <row r="2001">
      <c r="A2001" s="1"/>
      <c r="D2001" s="3"/>
    </row>
    <row r="2002">
      <c r="A2002" s="1"/>
      <c r="D2002" s="3"/>
    </row>
    <row r="2003">
      <c r="A2003" s="1"/>
      <c r="D2003" s="3"/>
    </row>
    <row r="2004">
      <c r="A2004" s="1"/>
      <c r="D2004" s="3"/>
    </row>
    <row r="2005">
      <c r="A2005" s="1"/>
      <c r="D2005" s="3"/>
    </row>
    <row r="2006">
      <c r="A2006" s="1"/>
      <c r="D2006" s="3"/>
    </row>
    <row r="2007">
      <c r="A2007" s="1"/>
      <c r="D2007" s="3"/>
    </row>
    <row r="2008">
      <c r="A2008" s="1"/>
      <c r="D2008" s="3"/>
    </row>
    <row r="2009">
      <c r="A2009" s="1"/>
      <c r="D2009" s="3"/>
    </row>
    <row r="2010">
      <c r="A2010" s="1"/>
      <c r="D2010" s="3"/>
    </row>
    <row r="2011">
      <c r="A2011" s="1"/>
      <c r="D2011" s="3"/>
    </row>
    <row r="2012">
      <c r="A2012" s="1"/>
      <c r="D2012" s="3"/>
    </row>
    <row r="2013">
      <c r="A2013" s="1"/>
      <c r="D2013" s="3"/>
    </row>
    <row r="2014">
      <c r="A2014" s="1"/>
      <c r="D2014" s="3"/>
    </row>
    <row r="2015">
      <c r="A2015" s="1"/>
      <c r="D2015" s="3"/>
    </row>
    <row r="2016">
      <c r="A2016" s="1"/>
      <c r="D2016" s="3"/>
    </row>
    <row r="2017">
      <c r="A2017" s="1"/>
      <c r="D2017" s="3"/>
    </row>
    <row r="2018">
      <c r="A2018" s="1"/>
      <c r="D2018" s="3"/>
    </row>
    <row r="2019">
      <c r="A2019" s="1"/>
      <c r="D2019" s="3"/>
    </row>
    <row r="2020">
      <c r="A2020" s="1"/>
      <c r="D2020" s="3"/>
    </row>
    <row r="2021">
      <c r="A2021" s="1"/>
      <c r="D2021" s="3"/>
    </row>
    <row r="2022">
      <c r="A2022" s="1"/>
      <c r="D2022" s="3"/>
    </row>
    <row r="2023">
      <c r="A2023" s="1"/>
      <c r="D2023" s="3"/>
    </row>
    <row r="2024">
      <c r="A2024" s="1"/>
      <c r="D2024" s="3"/>
    </row>
    <row r="2025">
      <c r="A2025" s="1"/>
      <c r="D2025" s="3"/>
    </row>
    <row r="2026">
      <c r="A2026" s="1"/>
      <c r="D2026" s="3"/>
    </row>
    <row r="2027">
      <c r="A2027" s="1"/>
      <c r="D2027" s="3"/>
    </row>
    <row r="2028">
      <c r="A2028" s="1"/>
      <c r="D2028" s="3"/>
    </row>
    <row r="2029">
      <c r="A2029" s="1"/>
      <c r="D2029" s="3"/>
    </row>
    <row r="2030">
      <c r="A2030" s="1"/>
      <c r="D2030" s="3"/>
    </row>
    <row r="2031">
      <c r="A2031" s="1"/>
      <c r="D2031" s="3"/>
    </row>
    <row r="2032">
      <c r="A2032" s="1"/>
      <c r="D2032" s="3"/>
    </row>
    <row r="2033">
      <c r="A2033" s="1"/>
      <c r="D2033" s="3"/>
    </row>
    <row r="2034">
      <c r="A2034" s="1"/>
      <c r="D2034" s="3"/>
    </row>
    <row r="2035">
      <c r="A2035" s="1"/>
      <c r="D2035" s="3"/>
    </row>
    <row r="2036">
      <c r="A2036" s="1"/>
      <c r="D2036" s="3"/>
    </row>
    <row r="2037">
      <c r="A2037" s="1"/>
      <c r="D2037" s="3"/>
    </row>
    <row r="2038">
      <c r="A2038" s="1"/>
      <c r="D2038" s="3"/>
    </row>
    <row r="2039">
      <c r="A2039" s="1"/>
      <c r="D2039" s="3"/>
    </row>
    <row r="2040">
      <c r="A2040" s="1"/>
      <c r="D2040" s="3"/>
    </row>
    <row r="2041">
      <c r="A2041" s="1"/>
      <c r="D2041" s="3"/>
    </row>
    <row r="2042">
      <c r="A2042" s="1"/>
      <c r="D2042" s="3"/>
    </row>
    <row r="2043">
      <c r="A2043" s="1"/>
      <c r="D2043" s="3"/>
    </row>
    <row r="2044">
      <c r="A2044" s="1"/>
      <c r="D2044" s="3"/>
    </row>
    <row r="2045">
      <c r="A2045" s="1"/>
      <c r="D2045" s="3"/>
    </row>
    <row r="2046">
      <c r="A2046" s="1"/>
      <c r="D2046" s="3"/>
    </row>
    <row r="2047">
      <c r="A2047" s="1"/>
      <c r="D2047" s="3"/>
    </row>
    <row r="2048">
      <c r="A2048" s="1"/>
      <c r="D2048" s="3"/>
    </row>
    <row r="2049">
      <c r="A2049" s="1"/>
      <c r="D2049" s="3"/>
    </row>
    <row r="2050">
      <c r="A2050" s="1"/>
      <c r="D2050" s="3"/>
    </row>
    <row r="2051">
      <c r="A2051" s="1"/>
      <c r="D2051" s="3"/>
    </row>
    <row r="2052">
      <c r="A2052" s="1"/>
      <c r="D2052" s="3"/>
    </row>
    <row r="2053">
      <c r="A2053" s="1"/>
      <c r="D2053" s="3"/>
    </row>
    <row r="2054">
      <c r="A2054" s="1"/>
      <c r="D2054" s="3"/>
    </row>
    <row r="2055">
      <c r="A2055" s="1"/>
      <c r="D2055" s="3"/>
    </row>
    <row r="2056">
      <c r="A2056" s="1"/>
      <c r="D2056" s="3"/>
    </row>
    <row r="2057">
      <c r="A2057" s="1"/>
      <c r="D2057" s="3"/>
    </row>
    <row r="2058">
      <c r="A2058" s="1"/>
      <c r="D2058" s="3"/>
    </row>
    <row r="2059">
      <c r="A2059" s="1"/>
      <c r="D2059" s="3"/>
    </row>
    <row r="2060">
      <c r="A2060" s="1"/>
      <c r="D2060" s="3"/>
    </row>
    <row r="2061">
      <c r="A2061" s="1"/>
      <c r="D2061" s="3"/>
    </row>
    <row r="2062">
      <c r="A2062" s="1"/>
      <c r="D2062" s="3"/>
    </row>
    <row r="2063">
      <c r="A2063" s="1"/>
      <c r="D2063" s="3"/>
    </row>
    <row r="2064">
      <c r="A2064" s="1"/>
      <c r="D2064" s="3"/>
    </row>
    <row r="2065">
      <c r="A2065" s="1"/>
      <c r="D2065" s="3"/>
    </row>
    <row r="2066">
      <c r="A2066" s="1"/>
      <c r="D2066" s="3"/>
    </row>
    <row r="2067">
      <c r="A2067" s="1"/>
      <c r="D2067" s="3"/>
    </row>
    <row r="2068">
      <c r="A2068" s="1"/>
      <c r="D2068" s="3"/>
    </row>
    <row r="2069">
      <c r="A2069" s="1"/>
      <c r="D2069" s="3"/>
    </row>
    <row r="2070">
      <c r="A2070" s="1"/>
      <c r="D2070" s="3"/>
    </row>
    <row r="2071">
      <c r="A2071" s="1"/>
      <c r="D2071" s="3"/>
    </row>
    <row r="2072">
      <c r="A2072" s="1"/>
      <c r="D2072" s="3"/>
    </row>
    <row r="2073">
      <c r="A2073" s="1"/>
      <c r="D2073" s="3"/>
    </row>
    <row r="2074">
      <c r="A2074" s="1"/>
      <c r="D2074" s="3"/>
    </row>
    <row r="2075">
      <c r="A2075" s="1"/>
      <c r="D2075" s="3"/>
    </row>
    <row r="2076">
      <c r="A2076" s="1"/>
      <c r="D2076" s="3"/>
    </row>
    <row r="2077">
      <c r="A2077" s="1"/>
      <c r="D2077" s="3"/>
    </row>
    <row r="2078">
      <c r="A2078" s="1"/>
      <c r="D2078" s="3"/>
    </row>
    <row r="2079">
      <c r="A2079" s="1"/>
      <c r="D2079" s="3"/>
    </row>
    <row r="2080">
      <c r="A2080" s="1"/>
      <c r="D2080" s="3"/>
    </row>
    <row r="2081">
      <c r="A2081" s="1"/>
      <c r="D2081" s="3"/>
    </row>
    <row r="2082">
      <c r="A2082" s="1"/>
      <c r="D2082" s="3"/>
    </row>
    <row r="2083">
      <c r="A2083" s="1"/>
      <c r="D2083" s="3"/>
    </row>
    <row r="2084">
      <c r="A2084" s="1"/>
      <c r="D2084" s="3"/>
    </row>
    <row r="2085">
      <c r="A2085" s="1"/>
      <c r="D2085" s="3"/>
    </row>
    <row r="2086">
      <c r="A2086" s="1"/>
      <c r="D2086" s="3"/>
    </row>
    <row r="2087">
      <c r="A2087" s="1"/>
      <c r="D2087" s="3"/>
    </row>
    <row r="2088">
      <c r="A2088" s="1"/>
      <c r="D2088" s="3"/>
    </row>
    <row r="2089">
      <c r="A2089" s="1"/>
      <c r="D2089" s="3"/>
    </row>
    <row r="2090">
      <c r="A2090" s="1"/>
      <c r="D2090" s="3"/>
    </row>
    <row r="2091">
      <c r="A2091" s="1"/>
      <c r="D2091" s="3"/>
    </row>
    <row r="2092">
      <c r="A2092" s="1"/>
      <c r="D2092" s="3"/>
    </row>
    <row r="2093">
      <c r="A2093" s="1"/>
      <c r="D2093" s="3"/>
    </row>
    <row r="2094">
      <c r="A2094" s="1"/>
      <c r="D2094" s="3"/>
    </row>
    <row r="2095">
      <c r="A2095" s="1"/>
      <c r="D2095" s="3"/>
    </row>
    <row r="2096">
      <c r="A2096" s="1"/>
      <c r="D2096" s="3"/>
    </row>
    <row r="2097">
      <c r="A2097" s="1"/>
      <c r="D2097" s="3"/>
    </row>
    <row r="2098">
      <c r="A2098" s="1"/>
      <c r="D2098" s="3"/>
    </row>
    <row r="2099">
      <c r="A2099" s="1"/>
      <c r="D2099" s="3"/>
    </row>
    <row r="2100">
      <c r="A2100" s="1"/>
      <c r="D2100" s="3"/>
    </row>
    <row r="2101">
      <c r="A2101" s="1"/>
      <c r="D2101" s="3"/>
    </row>
    <row r="2102">
      <c r="A2102" s="1"/>
      <c r="D2102" s="3"/>
    </row>
    <row r="2103">
      <c r="A2103" s="1"/>
      <c r="D2103" s="3"/>
    </row>
    <row r="2104">
      <c r="A2104" s="1"/>
      <c r="D2104" s="3"/>
    </row>
    <row r="2105">
      <c r="A2105" s="1"/>
      <c r="D2105" s="3"/>
    </row>
    <row r="2106">
      <c r="A2106" s="1"/>
      <c r="D2106" s="3"/>
    </row>
    <row r="2107">
      <c r="A2107" s="1"/>
      <c r="D2107" s="3"/>
    </row>
    <row r="2108">
      <c r="A2108" s="1"/>
      <c r="D2108" s="3"/>
    </row>
    <row r="2109">
      <c r="A2109" s="1"/>
      <c r="D2109" s="3"/>
    </row>
    <row r="2110">
      <c r="A2110" s="1"/>
      <c r="D2110" s="3"/>
    </row>
    <row r="2111">
      <c r="A2111" s="1"/>
      <c r="D2111" s="3"/>
    </row>
    <row r="2112">
      <c r="A2112" s="1"/>
      <c r="D2112" s="3"/>
    </row>
    <row r="2113">
      <c r="A2113" s="1"/>
      <c r="D2113" s="3"/>
    </row>
    <row r="2114">
      <c r="A2114" s="1"/>
      <c r="D2114" s="3"/>
    </row>
    <row r="2115">
      <c r="A2115" s="1"/>
      <c r="D2115" s="3"/>
    </row>
    <row r="2116">
      <c r="A2116" s="1"/>
      <c r="D2116" s="3"/>
    </row>
    <row r="2117">
      <c r="A2117" s="1"/>
      <c r="D2117" s="3"/>
    </row>
    <row r="2118">
      <c r="A2118" s="1"/>
      <c r="D2118" s="3"/>
    </row>
    <row r="2119">
      <c r="A2119" s="1"/>
      <c r="D2119" s="3"/>
    </row>
    <row r="2120">
      <c r="A2120" s="1"/>
      <c r="D2120" s="3"/>
    </row>
    <row r="2121">
      <c r="A2121" s="1"/>
      <c r="D2121" s="3"/>
    </row>
    <row r="2122">
      <c r="A2122" s="1"/>
      <c r="D2122" s="3"/>
    </row>
    <row r="2123">
      <c r="A2123" s="1"/>
      <c r="D2123" s="3"/>
    </row>
    <row r="2124">
      <c r="A2124" s="1"/>
      <c r="D2124" s="3"/>
    </row>
    <row r="2125">
      <c r="A2125" s="1"/>
      <c r="D2125" s="3"/>
    </row>
    <row r="2126">
      <c r="A2126" s="1"/>
      <c r="D2126" s="3"/>
    </row>
    <row r="2127">
      <c r="A2127" s="1"/>
      <c r="D2127" s="3"/>
    </row>
    <row r="2128">
      <c r="A2128" s="1"/>
      <c r="D2128" s="3"/>
    </row>
    <row r="2129">
      <c r="A2129" s="1"/>
      <c r="D2129" s="3"/>
    </row>
    <row r="2130">
      <c r="A2130" s="1"/>
      <c r="D2130" s="3"/>
    </row>
    <row r="2131">
      <c r="A2131" s="1"/>
      <c r="D2131" s="3"/>
    </row>
    <row r="2132">
      <c r="A2132" s="1"/>
      <c r="D2132" s="3"/>
    </row>
    <row r="2133">
      <c r="A2133" s="1"/>
      <c r="D2133" s="3"/>
    </row>
    <row r="2134">
      <c r="A2134" s="1"/>
      <c r="D2134" s="3"/>
    </row>
    <row r="2135">
      <c r="A2135" s="1"/>
      <c r="D2135" s="3"/>
    </row>
    <row r="2136">
      <c r="A2136" s="1"/>
      <c r="D2136" s="3"/>
    </row>
    <row r="2137">
      <c r="A2137" s="1"/>
      <c r="D2137" s="3"/>
    </row>
    <row r="2138">
      <c r="A2138" s="1"/>
      <c r="D2138" s="3"/>
    </row>
    <row r="2139">
      <c r="A2139" s="1"/>
      <c r="D2139" s="3"/>
    </row>
    <row r="2140">
      <c r="A2140" s="1"/>
      <c r="D2140" s="3"/>
    </row>
    <row r="2141">
      <c r="A2141" s="1"/>
      <c r="D2141" s="3"/>
    </row>
    <row r="2142">
      <c r="A2142" s="1"/>
      <c r="D2142" s="3"/>
    </row>
    <row r="2143">
      <c r="A2143" s="1"/>
      <c r="D2143" s="3"/>
    </row>
    <row r="2144">
      <c r="A2144" s="1"/>
      <c r="D2144" s="3"/>
    </row>
    <row r="2145">
      <c r="A2145" s="1"/>
      <c r="D2145" s="3"/>
    </row>
    <row r="2146">
      <c r="A2146" s="1"/>
      <c r="D2146" s="3"/>
    </row>
    <row r="2147">
      <c r="A2147" s="1"/>
      <c r="D2147" s="3"/>
    </row>
    <row r="2148">
      <c r="A2148" s="1"/>
      <c r="D2148" s="3"/>
    </row>
    <row r="2149">
      <c r="A2149" s="1"/>
      <c r="D2149" s="3"/>
    </row>
    <row r="2150">
      <c r="A2150" s="1"/>
      <c r="D2150" s="3"/>
    </row>
    <row r="2151">
      <c r="A2151" s="1"/>
      <c r="D2151" s="3"/>
    </row>
    <row r="2152">
      <c r="A2152" s="1"/>
      <c r="D2152" s="3"/>
    </row>
    <row r="2153">
      <c r="A2153" s="1"/>
      <c r="D2153" s="3"/>
    </row>
    <row r="2154">
      <c r="A2154" s="1"/>
      <c r="D2154" s="3"/>
    </row>
    <row r="2155">
      <c r="A2155" s="1"/>
      <c r="D2155" s="3"/>
    </row>
    <row r="2156">
      <c r="A2156" s="1"/>
      <c r="D2156" s="3"/>
    </row>
    <row r="2157">
      <c r="A2157" s="1"/>
      <c r="D2157" s="3"/>
    </row>
    <row r="2158">
      <c r="A2158" s="1"/>
      <c r="D2158" s="3"/>
    </row>
    <row r="2159">
      <c r="A2159" s="1"/>
      <c r="D2159" s="3"/>
    </row>
    <row r="2160">
      <c r="A2160" s="1"/>
      <c r="D2160" s="3"/>
    </row>
    <row r="2161">
      <c r="A2161" s="1"/>
      <c r="D2161" s="3"/>
    </row>
    <row r="2162">
      <c r="A2162" s="1"/>
      <c r="D2162" s="3"/>
    </row>
    <row r="2163">
      <c r="A2163" s="1"/>
      <c r="D2163" s="3"/>
    </row>
    <row r="2164">
      <c r="A2164" s="1"/>
      <c r="D2164" s="3"/>
    </row>
    <row r="2165">
      <c r="A2165" s="1"/>
      <c r="D2165" s="3"/>
    </row>
    <row r="2166">
      <c r="A2166" s="1"/>
      <c r="D2166" s="3"/>
    </row>
    <row r="2167">
      <c r="A2167" s="1"/>
      <c r="D2167" s="3"/>
    </row>
    <row r="2168">
      <c r="A2168" s="1"/>
      <c r="D2168" s="3"/>
    </row>
    <row r="2169">
      <c r="A2169" s="1"/>
      <c r="D2169" s="3"/>
    </row>
    <row r="2170">
      <c r="A2170" s="1"/>
      <c r="D2170" s="3"/>
    </row>
    <row r="2171">
      <c r="A2171" s="1"/>
      <c r="D2171" s="3"/>
    </row>
    <row r="2172">
      <c r="A2172" s="1"/>
      <c r="D2172" s="3"/>
    </row>
    <row r="2173">
      <c r="A2173" s="1"/>
      <c r="D2173" s="3"/>
    </row>
    <row r="2174">
      <c r="A2174" s="1"/>
      <c r="D2174" s="3"/>
    </row>
    <row r="2175">
      <c r="A2175" s="1"/>
      <c r="D2175" s="3"/>
    </row>
    <row r="2176">
      <c r="A2176" s="1"/>
      <c r="D2176" s="3"/>
    </row>
    <row r="2177">
      <c r="A2177" s="1"/>
      <c r="D2177" s="3"/>
    </row>
    <row r="2178">
      <c r="A2178" s="1"/>
      <c r="D2178" s="3"/>
    </row>
    <row r="2179">
      <c r="A2179" s="1"/>
      <c r="D2179" s="3"/>
    </row>
    <row r="2180">
      <c r="A2180" s="1"/>
      <c r="D2180" s="3"/>
    </row>
    <row r="2181">
      <c r="A2181" s="1"/>
      <c r="D2181" s="3"/>
    </row>
    <row r="2182">
      <c r="A2182" s="1"/>
      <c r="D2182" s="3"/>
    </row>
    <row r="2183">
      <c r="A2183" s="1"/>
      <c r="D2183" s="3"/>
    </row>
    <row r="2184">
      <c r="A2184" s="1"/>
      <c r="D2184" s="3"/>
    </row>
    <row r="2185">
      <c r="A2185" s="1"/>
      <c r="D2185" s="3"/>
    </row>
    <row r="2186">
      <c r="A2186" s="1"/>
      <c r="D2186" s="3"/>
    </row>
    <row r="2187">
      <c r="A2187" s="1"/>
      <c r="D2187" s="3"/>
    </row>
    <row r="2188">
      <c r="A2188" s="1"/>
      <c r="D2188" s="3"/>
    </row>
    <row r="2189">
      <c r="A2189" s="1"/>
      <c r="D2189" s="3"/>
    </row>
    <row r="2190">
      <c r="A2190" s="1"/>
      <c r="D2190" s="3"/>
    </row>
    <row r="2191">
      <c r="A2191" s="1"/>
      <c r="D2191" s="3"/>
    </row>
    <row r="2192">
      <c r="A2192" s="1"/>
      <c r="D2192" s="3"/>
    </row>
    <row r="2193">
      <c r="A2193" s="1"/>
      <c r="D2193" s="3"/>
    </row>
    <row r="2194">
      <c r="A2194" s="1"/>
      <c r="D2194" s="3"/>
    </row>
    <row r="2195">
      <c r="A2195" s="1"/>
      <c r="D2195" s="3"/>
    </row>
    <row r="2196">
      <c r="A2196" s="1"/>
      <c r="D2196" s="3"/>
    </row>
    <row r="2197">
      <c r="A2197" s="1"/>
      <c r="D2197" s="3"/>
    </row>
    <row r="2198">
      <c r="A2198" s="1"/>
      <c r="D2198" s="3"/>
    </row>
    <row r="2199">
      <c r="A2199" s="1"/>
      <c r="D2199" s="3"/>
    </row>
    <row r="2200">
      <c r="A2200" s="1"/>
      <c r="D2200" s="3"/>
    </row>
    <row r="2201">
      <c r="A2201" s="1"/>
      <c r="D2201" s="3"/>
    </row>
    <row r="2202">
      <c r="A2202" s="1"/>
      <c r="D2202" s="3"/>
    </row>
    <row r="2203">
      <c r="A2203" s="1"/>
      <c r="D2203" s="3"/>
    </row>
    <row r="2204">
      <c r="A2204" s="1"/>
      <c r="D2204" s="3"/>
    </row>
    <row r="2205">
      <c r="A2205" s="1"/>
      <c r="D2205" s="3"/>
    </row>
    <row r="2206">
      <c r="A2206" s="1"/>
      <c r="D2206" s="3"/>
    </row>
    <row r="2207">
      <c r="A2207" s="1"/>
      <c r="D2207" s="3"/>
    </row>
    <row r="2208">
      <c r="A2208" s="1"/>
      <c r="D2208" s="3"/>
    </row>
    <row r="2209">
      <c r="A2209" s="1"/>
      <c r="D2209" s="3"/>
    </row>
    <row r="2210">
      <c r="A2210" s="1"/>
      <c r="D2210" s="3"/>
    </row>
    <row r="2211">
      <c r="A2211" s="1"/>
      <c r="D2211" s="3"/>
    </row>
    <row r="2212">
      <c r="A2212" s="1"/>
      <c r="D2212" s="3"/>
    </row>
    <row r="2213">
      <c r="A2213" s="1"/>
      <c r="D2213" s="3"/>
    </row>
    <row r="2214">
      <c r="A2214" s="1"/>
      <c r="D2214" s="3"/>
    </row>
    <row r="2215">
      <c r="A2215" s="1"/>
      <c r="D2215" s="3"/>
    </row>
    <row r="2216">
      <c r="A2216" s="1"/>
      <c r="D2216" s="3"/>
    </row>
    <row r="2217">
      <c r="A2217" s="1"/>
      <c r="D2217" s="3"/>
    </row>
    <row r="2218">
      <c r="A2218" s="1"/>
      <c r="D2218" s="3"/>
    </row>
    <row r="2219">
      <c r="A2219" s="1"/>
      <c r="D2219" s="3"/>
    </row>
    <row r="2220">
      <c r="A2220" s="1"/>
      <c r="D2220" s="3"/>
    </row>
    <row r="2221">
      <c r="A2221" s="1"/>
      <c r="D2221" s="3"/>
    </row>
    <row r="2222">
      <c r="A2222" s="1"/>
      <c r="D2222" s="3"/>
    </row>
    <row r="2223">
      <c r="A2223" s="1"/>
      <c r="D2223" s="3"/>
    </row>
    <row r="2224">
      <c r="A2224" s="1"/>
      <c r="D2224" s="3"/>
    </row>
    <row r="2225">
      <c r="A2225" s="1"/>
      <c r="D2225" s="3"/>
    </row>
    <row r="2226">
      <c r="A2226" s="1"/>
      <c r="D2226" s="3"/>
    </row>
    <row r="2227">
      <c r="A2227" s="1"/>
      <c r="D2227" s="3"/>
    </row>
    <row r="2228">
      <c r="A2228" s="1"/>
      <c r="D2228" s="3"/>
    </row>
    <row r="2229">
      <c r="A2229" s="1"/>
      <c r="D2229" s="3"/>
    </row>
    <row r="2230">
      <c r="A2230" s="1"/>
      <c r="D2230" s="3"/>
    </row>
    <row r="2231">
      <c r="A2231" s="1"/>
      <c r="D2231" s="3"/>
    </row>
    <row r="2232">
      <c r="A2232" s="1"/>
      <c r="D2232" s="3"/>
    </row>
    <row r="2233">
      <c r="A2233" s="1"/>
      <c r="D2233" s="3"/>
    </row>
    <row r="2234">
      <c r="A2234" s="1"/>
      <c r="D2234" s="3"/>
    </row>
    <row r="2235">
      <c r="A2235" s="1"/>
      <c r="D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185</v>
      </c>
      <c r="B1" s="5" t="str">
        <f>if(B2="",,"Data")</f>
        <v>Data</v>
      </c>
      <c r="C1" s="6" t="str">
        <f>if(B2="",,"Nome do paciente")</f>
        <v>Nome do paciente</v>
      </c>
      <c r="D1" s="6" t="str">
        <f>if(B2="",,"Procedimento")</f>
        <v>Procedimento</v>
      </c>
      <c r="E1" s="6" t="str">
        <f>if(B2="",,"Valor")</f>
        <v>Valor</v>
      </c>
    </row>
    <row r="2">
      <c r="B2" s="7">
        <f>IFERROR(__xludf.DUMMYFUNCTION("iferror(query(IMPORTRANGE(""https://docs.google.com/spreadsheets/d/1AzS5yFkV-KwOEJPotERzA-uD6qnD1F1Z6uQct-YQClg/edit#gid=1035864869"",""ValériaT!A1:H""),""select Col1,Col2,Col8,Col7 where Col1 is not null"",0),)"),44023.0)</f>
        <v>44023</v>
      </c>
      <c r="C2" s="2" t="str">
        <f>IFERROR(__xludf.DUMMYFUNCTION("""COMPUTED_VALUE"""),"Altamira de Oliveira Leite")</f>
        <v>Altamira de Oliveira Leite</v>
      </c>
      <c r="D2" s="2" t="str">
        <f>IFERROR(__xludf.DUMMYFUNCTION("""COMPUTED_VALUE"""),"Abdomen Total")</f>
        <v>Abdomen Total</v>
      </c>
      <c r="E2" s="2">
        <f>IFERROR(__xludf.DUMMYFUNCTION("""COMPUTED_VALUE"""),130.32)</f>
        <v>130.32</v>
      </c>
    </row>
    <row r="3">
      <c r="B3" s="7">
        <f>IFERROR(__xludf.DUMMYFUNCTION("""COMPUTED_VALUE"""),44035.0)</f>
        <v>44035</v>
      </c>
      <c r="C3" s="2" t="str">
        <f>IFERROR(__xludf.DUMMYFUNCTION("""COMPUTED_VALUE"""),"Aluska Alves Costa Romão Rodrigues")</f>
        <v>Aluska Alves Costa Romão Rodrigues</v>
      </c>
      <c r="D3" s="2" t="str">
        <f>IFERROR(__xludf.DUMMYFUNCTION("""COMPUTED_VALUE"""),"Mamas")</f>
        <v>Mamas</v>
      </c>
      <c r="E3" s="2">
        <f>IFERROR(__xludf.DUMMYFUNCTION("""COMPUTED_VALUE"""),65.28)</f>
        <v>65.28</v>
      </c>
    </row>
    <row r="4">
      <c r="B4" s="7">
        <f>IFERROR(__xludf.DUMMYFUNCTION("""COMPUTED_VALUE"""),44035.0)</f>
        <v>44035</v>
      </c>
      <c r="C4" s="2" t="str">
        <f>IFERROR(__xludf.DUMMYFUNCTION("""COMPUTED_VALUE"""),"Aluska Alves Costa Romão Rodrigues")</f>
        <v>Aluska Alves Costa Romão Rodrigues</v>
      </c>
      <c r="D4" s="2" t="str">
        <f>IFERROR(__xludf.DUMMYFUNCTION("""COMPUTED_VALUE"""),"Transvaginal")</f>
        <v>Transvaginal</v>
      </c>
      <c r="E4" s="2">
        <f>IFERROR(__xludf.DUMMYFUNCTION("""COMPUTED_VALUE"""),72.08)</f>
        <v>72.08</v>
      </c>
    </row>
    <row r="5">
      <c r="B5" s="7">
        <f>IFERROR(__xludf.DUMMYFUNCTION("""COMPUTED_VALUE"""),44035.0)</f>
        <v>44035</v>
      </c>
      <c r="C5" s="2" t="str">
        <f>IFERROR(__xludf.DUMMYFUNCTION("""COMPUTED_VALUE"""),"Aluska Alves Costa Romão Rodrigues")</f>
        <v>Aluska Alves Costa Romão Rodrigues</v>
      </c>
      <c r="D5" s="2" t="str">
        <f>IFERROR(__xludf.DUMMYFUNCTION("""COMPUTED_VALUE"""),"Estruturas superficiais")</f>
        <v>Estruturas superficiais</v>
      </c>
      <c r="E5" s="2">
        <f>IFERROR(__xludf.DUMMYFUNCTION("""COMPUTED_VALUE"""),65.28)</f>
        <v>65.28</v>
      </c>
    </row>
    <row r="6">
      <c r="B6" s="7">
        <f>IFERROR(__xludf.DUMMYFUNCTION("""COMPUTED_VALUE"""),44012.0)</f>
        <v>44012</v>
      </c>
      <c r="C6" s="2" t="str">
        <f>IFERROR(__xludf.DUMMYFUNCTION("""COMPUTED_VALUE"""),"Ana Luisa Aleixo de Melo")</f>
        <v>Ana Luisa Aleixo de Melo</v>
      </c>
      <c r="D6" s="2" t="str">
        <f>IFERROR(__xludf.DUMMYFUNCTION("""COMPUTED_VALUE"""),"Mamas")</f>
        <v>Mamas</v>
      </c>
      <c r="E6" s="2">
        <f>IFERROR(__xludf.DUMMYFUNCTION("""COMPUTED_VALUE"""),65.28)</f>
        <v>65.28</v>
      </c>
    </row>
    <row r="7">
      <c r="B7" s="7">
        <f>IFERROR(__xludf.DUMMYFUNCTION("""COMPUTED_VALUE"""),44012.0)</f>
        <v>44012</v>
      </c>
      <c r="C7" s="2" t="str">
        <f>IFERROR(__xludf.DUMMYFUNCTION("""COMPUTED_VALUE"""),"Ana Luisa Aleixo de Melo")</f>
        <v>Ana Luisa Aleixo de Melo</v>
      </c>
      <c r="D7" s="2" t="str">
        <f>IFERROR(__xludf.DUMMYFUNCTION("""COMPUTED_VALUE"""),"Transvaginal")</f>
        <v>Transvaginal</v>
      </c>
      <c r="E7" s="2">
        <f>IFERROR(__xludf.DUMMYFUNCTION("""COMPUTED_VALUE"""),72.08)</f>
        <v>72.08</v>
      </c>
    </row>
    <row r="8">
      <c r="B8" s="7">
        <f>IFERROR(__xludf.DUMMYFUNCTION("""COMPUTED_VALUE"""),44012.0)</f>
        <v>44012</v>
      </c>
      <c r="C8" s="2" t="str">
        <f>IFERROR(__xludf.DUMMYFUNCTION("""COMPUTED_VALUE"""),"Ana Luisa Aleixo de Melo")</f>
        <v>Ana Luisa Aleixo de Melo</v>
      </c>
      <c r="D8" s="2" t="str">
        <f>IFERROR(__xludf.DUMMYFUNCTION("""COMPUTED_VALUE"""),"Estruturas superficiais")</f>
        <v>Estruturas superficiais</v>
      </c>
      <c r="E8" s="2">
        <f>IFERROR(__xludf.DUMMYFUNCTION("""COMPUTED_VALUE"""),65.28)</f>
        <v>65.28</v>
      </c>
    </row>
    <row r="9">
      <c r="B9" s="7">
        <f>IFERROR(__xludf.DUMMYFUNCTION("""COMPUTED_VALUE"""),44012.0)</f>
        <v>44012</v>
      </c>
      <c r="C9" s="2" t="str">
        <f>IFERROR(__xludf.DUMMYFUNCTION("""COMPUTED_VALUE"""),"Ana Luisa Aleixo de Melo")</f>
        <v>Ana Luisa Aleixo de Melo</v>
      </c>
      <c r="D9" s="2" t="str">
        <f>IFERROR(__xludf.DUMMYFUNCTION("""COMPUTED_VALUE"""),"Abdomen Total")</f>
        <v>Abdomen Total</v>
      </c>
      <c r="E9" s="2">
        <f>IFERROR(__xludf.DUMMYFUNCTION("""COMPUTED_VALUE"""),130.32)</f>
        <v>130.32</v>
      </c>
    </row>
    <row r="10">
      <c r="B10" s="7">
        <f>IFERROR(__xludf.DUMMYFUNCTION("""COMPUTED_VALUE"""),44013.0)</f>
        <v>44013</v>
      </c>
      <c r="C10" s="2" t="str">
        <f>IFERROR(__xludf.DUMMYFUNCTION("""COMPUTED_VALUE"""),"Ana Patrícia de Oliveira Silva")</f>
        <v>Ana Patrícia de Oliveira Silva</v>
      </c>
      <c r="D10" s="2" t="str">
        <f>IFERROR(__xludf.DUMMYFUNCTION("""COMPUTED_VALUE"""),"Ginecológico")</f>
        <v>Ginecológico</v>
      </c>
      <c r="E10" s="2">
        <f>IFERROR(__xludf.DUMMYFUNCTION("""COMPUTED_VALUE"""),39.8)</f>
        <v>39.8</v>
      </c>
    </row>
    <row r="11">
      <c r="B11" s="7">
        <f>IFERROR(__xludf.DUMMYFUNCTION("""COMPUTED_VALUE"""),44013.0)</f>
        <v>44013</v>
      </c>
      <c r="C11" s="2" t="str">
        <f>IFERROR(__xludf.DUMMYFUNCTION("""COMPUTED_VALUE"""),"Ana Patrícia de Oliveira Silva")</f>
        <v>Ana Patrícia de Oliveira Silva</v>
      </c>
      <c r="D11" s="2" t="str">
        <f>IFERROR(__xludf.DUMMYFUNCTION("""COMPUTED_VALUE"""),"Abdomen Total")</f>
        <v>Abdomen Total</v>
      </c>
      <c r="E11" s="2">
        <f>IFERROR(__xludf.DUMMYFUNCTION("""COMPUTED_VALUE"""),130.32)</f>
        <v>130.32</v>
      </c>
    </row>
    <row r="12">
      <c r="B12" s="7">
        <f>IFERROR(__xludf.DUMMYFUNCTION("""COMPUTED_VALUE"""),44029.0)</f>
        <v>44029</v>
      </c>
      <c r="C12" s="2" t="str">
        <f>IFERROR(__xludf.DUMMYFUNCTION("""COMPUTED_VALUE"""),"Andressa Belo de Assis Pereira")</f>
        <v>Andressa Belo de Assis Pereira</v>
      </c>
      <c r="D12" s="2" t="str">
        <f>IFERROR(__xludf.DUMMYFUNCTION("""COMPUTED_VALUE"""),"Ginecológico")</f>
        <v>Ginecológico</v>
      </c>
      <c r="E12" s="2">
        <f>IFERROR(__xludf.DUMMYFUNCTION("""COMPUTED_VALUE"""),39.8)</f>
        <v>39.8</v>
      </c>
    </row>
    <row r="13">
      <c r="B13" s="7">
        <f>IFERROR(__xludf.DUMMYFUNCTION("""COMPUTED_VALUE"""),44029.0)</f>
        <v>44029</v>
      </c>
      <c r="C13" s="2" t="str">
        <f>IFERROR(__xludf.DUMMYFUNCTION("""COMPUTED_VALUE"""),"Andressa Belo de Assis Pereira")</f>
        <v>Andressa Belo de Assis Pereira</v>
      </c>
      <c r="D13" s="2" t="str">
        <f>IFERROR(__xludf.DUMMYFUNCTION("""COMPUTED_VALUE"""),"Abdomen Total")</f>
        <v>Abdomen Total</v>
      </c>
      <c r="E13" s="2">
        <f>IFERROR(__xludf.DUMMYFUNCTION("""COMPUTED_VALUE"""),130.32)</f>
        <v>130.32</v>
      </c>
    </row>
    <row r="14">
      <c r="B14" s="7">
        <f>IFERROR(__xludf.DUMMYFUNCTION("""COMPUTED_VALUE"""),44029.0)</f>
        <v>44029</v>
      </c>
      <c r="C14" s="2" t="str">
        <f>IFERROR(__xludf.DUMMYFUNCTION("""COMPUTED_VALUE"""),"Antonio Morais Filho")</f>
        <v>Antonio Morais Filho</v>
      </c>
      <c r="D14" s="2" t="str">
        <f>IFERROR(__xludf.DUMMYFUNCTION("""COMPUTED_VALUE"""),"Próstata")</f>
        <v>Próstata</v>
      </c>
      <c r="E14" s="2">
        <f>IFERROR(__xludf.DUMMYFUNCTION("""COMPUTED_VALUE"""),55.09)</f>
        <v>55.09</v>
      </c>
    </row>
    <row r="15">
      <c r="B15" s="7">
        <f>IFERROR(__xludf.DUMMYFUNCTION("""COMPUTED_VALUE"""),44029.0)</f>
        <v>44029</v>
      </c>
      <c r="C15" s="2" t="str">
        <f>IFERROR(__xludf.DUMMYFUNCTION("""COMPUTED_VALUE"""),"Antonio Morais Filho")</f>
        <v>Antonio Morais Filho</v>
      </c>
      <c r="D15" s="2" t="str">
        <f>IFERROR(__xludf.DUMMYFUNCTION("""COMPUTED_VALUE"""),"Abdomen Total")</f>
        <v>Abdomen Total</v>
      </c>
      <c r="E15" s="2">
        <f>IFERROR(__xludf.DUMMYFUNCTION("""COMPUTED_VALUE"""),130.32)</f>
        <v>130.32</v>
      </c>
    </row>
    <row r="16">
      <c r="B16" s="7">
        <f>IFERROR(__xludf.DUMMYFUNCTION("""COMPUTED_VALUE"""),44029.0)</f>
        <v>44029</v>
      </c>
      <c r="C16" s="2" t="str">
        <f>IFERROR(__xludf.DUMMYFUNCTION("""COMPUTED_VALUE"""),"Aridiane Oliveira de Lima")</f>
        <v>Aridiane Oliveira de Lima</v>
      </c>
      <c r="D16" s="2" t="str">
        <f>IFERROR(__xludf.DUMMYFUNCTION("""COMPUTED_VALUE"""),"Ginecológico")</f>
        <v>Ginecológico</v>
      </c>
      <c r="E16" s="2">
        <f>IFERROR(__xludf.DUMMYFUNCTION("""COMPUTED_VALUE"""),39.8)</f>
        <v>39.8</v>
      </c>
    </row>
    <row r="17">
      <c r="B17" s="7">
        <f>IFERROR(__xludf.DUMMYFUNCTION("""COMPUTED_VALUE"""),44029.0)</f>
        <v>44029</v>
      </c>
      <c r="C17" s="2" t="str">
        <f>IFERROR(__xludf.DUMMYFUNCTION("""COMPUTED_VALUE"""),"Aridiane Oliveira de Lima")</f>
        <v>Aridiane Oliveira de Lima</v>
      </c>
      <c r="D17" s="2" t="str">
        <f>IFERROR(__xludf.DUMMYFUNCTION("""COMPUTED_VALUE"""),"Abdomen Total")</f>
        <v>Abdomen Total</v>
      </c>
      <c r="E17" s="2">
        <f>IFERROR(__xludf.DUMMYFUNCTION("""COMPUTED_VALUE"""),130.32)</f>
        <v>130.32</v>
      </c>
    </row>
    <row r="18">
      <c r="B18" s="7">
        <f>IFERROR(__xludf.DUMMYFUNCTION("""COMPUTED_VALUE"""),44023.0)</f>
        <v>44023</v>
      </c>
      <c r="C18" s="2" t="str">
        <f>IFERROR(__xludf.DUMMYFUNCTION("""COMPUTED_VALUE"""),"Arthur Barbosa Farias")</f>
        <v>Arthur Barbosa Farias</v>
      </c>
      <c r="D18" s="2" t="str">
        <f>IFERROR(__xludf.DUMMYFUNCTION("""COMPUTED_VALUE"""),"Abdomen Total")</f>
        <v>Abdomen Total</v>
      </c>
      <c r="E18" s="2">
        <f>IFERROR(__xludf.DUMMYFUNCTION("""COMPUTED_VALUE"""),130.32)</f>
        <v>130.32</v>
      </c>
    </row>
    <row r="19">
      <c r="B19" s="7">
        <f>IFERROR(__xludf.DUMMYFUNCTION("""COMPUTED_VALUE"""),44028.0)</f>
        <v>44028</v>
      </c>
      <c r="C19" s="2" t="str">
        <f>IFERROR(__xludf.DUMMYFUNCTION("""COMPUTED_VALUE"""),"Ástrid Camêlo Palmeira")</f>
        <v>Ástrid Camêlo Palmeira</v>
      </c>
      <c r="D19" s="2" t="str">
        <f>IFERROR(__xludf.DUMMYFUNCTION("""COMPUTED_VALUE"""),"Transvaginal")</f>
        <v>Transvaginal</v>
      </c>
      <c r="E19" s="2">
        <f>IFERROR(__xludf.DUMMYFUNCTION("""COMPUTED_VALUE"""),72.08)</f>
        <v>72.08</v>
      </c>
    </row>
    <row r="20">
      <c r="B20" s="7">
        <f>IFERROR(__xludf.DUMMYFUNCTION("""COMPUTED_VALUE"""),44035.0)</f>
        <v>44035</v>
      </c>
      <c r="C20" s="2" t="str">
        <f>IFERROR(__xludf.DUMMYFUNCTION("""COMPUTED_VALUE"""),"Beatriz Alves Costa Romão Rodrigues")</f>
        <v>Beatriz Alves Costa Romão Rodrigues</v>
      </c>
      <c r="D20" s="2" t="str">
        <f>IFERROR(__xludf.DUMMYFUNCTION("""COMPUTED_VALUE"""),"Mamas")</f>
        <v>Mamas</v>
      </c>
      <c r="E20" s="2">
        <f>IFERROR(__xludf.DUMMYFUNCTION("""COMPUTED_VALUE"""),65.28)</f>
        <v>65.28</v>
      </c>
    </row>
    <row r="21">
      <c r="B21" s="7">
        <f>IFERROR(__xludf.DUMMYFUNCTION("""COMPUTED_VALUE"""),44035.0)</f>
        <v>44035</v>
      </c>
      <c r="C21" s="2" t="str">
        <f>IFERROR(__xludf.DUMMYFUNCTION("""COMPUTED_VALUE"""),"Beatriz Alves Costa Romão Rodrigues")</f>
        <v>Beatriz Alves Costa Romão Rodrigues</v>
      </c>
      <c r="D21" s="2" t="str">
        <f>IFERROR(__xludf.DUMMYFUNCTION("""COMPUTED_VALUE"""),"Ginecológico")</f>
        <v>Ginecológico</v>
      </c>
      <c r="E21" s="2">
        <f>IFERROR(__xludf.DUMMYFUNCTION("""COMPUTED_VALUE"""),39.8)</f>
        <v>39.8</v>
      </c>
    </row>
    <row r="22">
      <c r="B22" s="7">
        <f>IFERROR(__xludf.DUMMYFUNCTION("""COMPUTED_VALUE"""),44035.0)</f>
        <v>44035</v>
      </c>
      <c r="C22" s="2" t="str">
        <f>IFERROR(__xludf.DUMMYFUNCTION("""COMPUTED_VALUE"""),"Beatriz Alves Costa Romão Rodrigues")</f>
        <v>Beatriz Alves Costa Romão Rodrigues</v>
      </c>
      <c r="D22" s="2" t="str">
        <f>IFERROR(__xludf.DUMMYFUNCTION("""COMPUTED_VALUE"""),"Estruturas superficiais")</f>
        <v>Estruturas superficiais</v>
      </c>
      <c r="E22" s="2">
        <f>IFERROR(__xludf.DUMMYFUNCTION("""COMPUTED_VALUE"""),65.28)</f>
        <v>65.28</v>
      </c>
    </row>
    <row r="23">
      <c r="B23" s="7">
        <f>IFERROR(__xludf.DUMMYFUNCTION("""COMPUTED_VALUE"""),44034.0)</f>
        <v>44034</v>
      </c>
      <c r="C23" s="2" t="str">
        <f>IFERROR(__xludf.DUMMYFUNCTION("""COMPUTED_VALUE"""),"Benedita Sales Cruz")</f>
        <v>Benedita Sales Cruz</v>
      </c>
      <c r="D23" s="2" t="str">
        <f>IFERROR(__xludf.DUMMYFUNCTION("""COMPUTED_VALUE"""),"Ginecológico")</f>
        <v>Ginecológico</v>
      </c>
      <c r="E23" s="2">
        <f>IFERROR(__xludf.DUMMYFUNCTION("""COMPUTED_VALUE"""),39.8)</f>
        <v>39.8</v>
      </c>
    </row>
    <row r="24">
      <c r="B24" s="7">
        <f>IFERROR(__xludf.DUMMYFUNCTION("""COMPUTED_VALUE"""),44034.0)</f>
        <v>44034</v>
      </c>
      <c r="C24" s="2" t="str">
        <f>IFERROR(__xludf.DUMMYFUNCTION("""COMPUTED_VALUE"""),"Benedita Sales Cruz")</f>
        <v>Benedita Sales Cruz</v>
      </c>
      <c r="D24" s="2" t="str">
        <f>IFERROR(__xludf.DUMMYFUNCTION("""COMPUTED_VALUE"""),"Abdomen Total")</f>
        <v>Abdomen Total</v>
      </c>
      <c r="E24" s="2">
        <f>IFERROR(__xludf.DUMMYFUNCTION("""COMPUTED_VALUE"""),130.32)</f>
        <v>130.32</v>
      </c>
    </row>
    <row r="25">
      <c r="B25" s="7">
        <f>IFERROR(__xludf.DUMMYFUNCTION("""COMPUTED_VALUE"""),44033.0)</f>
        <v>44033</v>
      </c>
      <c r="C25" s="2" t="str">
        <f>IFERROR(__xludf.DUMMYFUNCTION("""COMPUTED_VALUE"""),"Carlos Alberto Pinto")</f>
        <v>Carlos Alberto Pinto</v>
      </c>
      <c r="D25" s="2" t="str">
        <f>IFERROR(__xludf.DUMMYFUNCTION("""COMPUTED_VALUE"""),"Próstata")</f>
        <v>Próstata</v>
      </c>
      <c r="E25" s="2">
        <f>IFERROR(__xludf.DUMMYFUNCTION("""COMPUTED_VALUE"""),55.09)</f>
        <v>55.09</v>
      </c>
    </row>
    <row r="26">
      <c r="B26" s="7">
        <f>IFERROR(__xludf.DUMMYFUNCTION("""COMPUTED_VALUE"""),44033.0)</f>
        <v>44033</v>
      </c>
      <c r="C26" s="2" t="str">
        <f>IFERROR(__xludf.DUMMYFUNCTION("""COMPUTED_VALUE"""),"Carlos Alberto Pinto")</f>
        <v>Carlos Alberto Pinto</v>
      </c>
      <c r="D26" s="2" t="str">
        <f>IFERROR(__xludf.DUMMYFUNCTION("""COMPUTED_VALUE"""),"Abdomen Total")</f>
        <v>Abdomen Total</v>
      </c>
      <c r="E26" s="2">
        <f>IFERROR(__xludf.DUMMYFUNCTION("""COMPUTED_VALUE"""),130.32)</f>
        <v>130.32</v>
      </c>
    </row>
    <row r="27">
      <c r="B27" s="7">
        <f>IFERROR(__xludf.DUMMYFUNCTION("""COMPUTED_VALUE"""),44033.0)</f>
        <v>44033</v>
      </c>
      <c r="C27" s="2" t="str">
        <f>IFERROR(__xludf.DUMMYFUNCTION("""COMPUTED_VALUE"""),"Clara Campelo Lucena Vieira")</f>
        <v>Clara Campelo Lucena Vieira</v>
      </c>
      <c r="D27" s="2" t="str">
        <f>IFERROR(__xludf.DUMMYFUNCTION("""COMPUTED_VALUE"""),"Ginecológico")</f>
        <v>Ginecológico</v>
      </c>
      <c r="E27" s="2">
        <f>IFERROR(__xludf.DUMMYFUNCTION("""COMPUTED_VALUE"""),39.8)</f>
        <v>39.8</v>
      </c>
    </row>
    <row r="28">
      <c r="B28" s="7">
        <f>IFERROR(__xludf.DUMMYFUNCTION("""COMPUTED_VALUE"""),44033.0)</f>
        <v>44033</v>
      </c>
      <c r="C28" s="2" t="str">
        <f>IFERROR(__xludf.DUMMYFUNCTION("""COMPUTED_VALUE"""),"Clara Campelo Lucena Vieira")</f>
        <v>Clara Campelo Lucena Vieira</v>
      </c>
      <c r="D28" s="2" t="str">
        <f>IFERROR(__xludf.DUMMYFUNCTION("""COMPUTED_VALUE"""),"Abdomen Total")</f>
        <v>Abdomen Total</v>
      </c>
      <c r="E28" s="2">
        <f>IFERROR(__xludf.DUMMYFUNCTION("""COMPUTED_VALUE"""),130.32)</f>
        <v>130.32</v>
      </c>
    </row>
    <row r="29">
      <c r="B29" s="7">
        <f>IFERROR(__xludf.DUMMYFUNCTION("""COMPUTED_VALUE"""),44011.0)</f>
        <v>44011</v>
      </c>
      <c r="C29" s="2" t="str">
        <f>IFERROR(__xludf.DUMMYFUNCTION("""COMPUTED_VALUE"""),"Cláudia Regina Guimarães")</f>
        <v>Cláudia Regina Guimarães</v>
      </c>
      <c r="D29" s="2" t="str">
        <f>IFERROR(__xludf.DUMMYFUNCTION("""COMPUTED_VALUE"""),"Ginecológico")</f>
        <v>Ginecológico</v>
      </c>
      <c r="E29" s="2">
        <f>IFERROR(__xludf.DUMMYFUNCTION("""COMPUTED_VALUE"""),39.8)</f>
        <v>39.8</v>
      </c>
    </row>
    <row r="30">
      <c r="B30" s="7">
        <f>IFERROR(__xludf.DUMMYFUNCTION("""COMPUTED_VALUE"""),44011.0)</f>
        <v>44011</v>
      </c>
      <c r="C30" s="2" t="str">
        <f>IFERROR(__xludf.DUMMYFUNCTION("""COMPUTED_VALUE"""),"Cláudia Regina Guimarães")</f>
        <v>Cláudia Regina Guimarães</v>
      </c>
      <c r="D30" s="2" t="str">
        <f>IFERROR(__xludf.DUMMYFUNCTION("""COMPUTED_VALUE"""),"Abdomen Total")</f>
        <v>Abdomen Total</v>
      </c>
      <c r="E30" s="2">
        <f>IFERROR(__xludf.DUMMYFUNCTION("""COMPUTED_VALUE"""),130.32)</f>
        <v>130.32</v>
      </c>
    </row>
    <row r="31">
      <c r="B31" s="7">
        <f>IFERROR(__xludf.DUMMYFUNCTION("""COMPUTED_VALUE"""),44012.0)</f>
        <v>44012</v>
      </c>
      <c r="C31" s="2" t="str">
        <f>IFERROR(__xludf.DUMMYFUNCTION("""COMPUTED_VALUE"""),"Cleide Alves Lopes Elias")</f>
        <v>Cleide Alves Lopes Elias</v>
      </c>
      <c r="D31" s="2" t="str">
        <f>IFERROR(__xludf.DUMMYFUNCTION("""COMPUTED_VALUE"""),"Mamas")</f>
        <v>Mamas</v>
      </c>
      <c r="E31" s="2">
        <f>IFERROR(__xludf.DUMMYFUNCTION("""COMPUTED_VALUE"""),65.28)</f>
        <v>65.28</v>
      </c>
    </row>
    <row r="32">
      <c r="B32" s="7">
        <f>IFERROR(__xludf.DUMMYFUNCTION("""COMPUTED_VALUE"""),44012.0)</f>
        <v>44012</v>
      </c>
      <c r="C32" s="2" t="str">
        <f>IFERROR(__xludf.DUMMYFUNCTION("""COMPUTED_VALUE"""),"Cleide Alves Lopes Elias")</f>
        <v>Cleide Alves Lopes Elias</v>
      </c>
      <c r="D32" s="2" t="str">
        <f>IFERROR(__xludf.DUMMYFUNCTION("""COMPUTED_VALUE"""),"Doppler")</f>
        <v>Doppler</v>
      </c>
      <c r="E32" s="2">
        <f>IFERROR(__xludf.DUMMYFUNCTION("""COMPUTED_VALUE"""),137.37)</f>
        <v>137.37</v>
      </c>
    </row>
    <row r="33">
      <c r="B33" s="7">
        <f>IFERROR(__xludf.DUMMYFUNCTION("""COMPUTED_VALUE"""),44012.0)</f>
        <v>44012</v>
      </c>
      <c r="C33" s="2" t="str">
        <f>IFERROR(__xludf.DUMMYFUNCTION("""COMPUTED_VALUE"""),"Cleide Alves Lopes Elias")</f>
        <v>Cleide Alves Lopes Elias</v>
      </c>
      <c r="D33" s="2" t="str">
        <f>IFERROR(__xludf.DUMMYFUNCTION("""COMPUTED_VALUE"""),"Órgãos superficiais")</f>
        <v>Órgãos superficiais</v>
      </c>
      <c r="E33" s="2">
        <f>IFERROR(__xludf.DUMMYFUNCTION("""COMPUTED_VALUE"""),65.28)</f>
        <v>65.28</v>
      </c>
    </row>
    <row r="34">
      <c r="B34" s="7">
        <f>IFERROR(__xludf.DUMMYFUNCTION("""COMPUTED_VALUE"""),44012.0)</f>
        <v>44012</v>
      </c>
      <c r="C34" s="2" t="str">
        <f>IFERROR(__xludf.DUMMYFUNCTION("""COMPUTED_VALUE"""),"Cleide Alves Lopes Elias")</f>
        <v>Cleide Alves Lopes Elias</v>
      </c>
      <c r="D34" s="2" t="str">
        <f>IFERROR(__xludf.DUMMYFUNCTION("""COMPUTED_VALUE"""),"Transvaginal")</f>
        <v>Transvaginal</v>
      </c>
      <c r="E34" s="2">
        <f>IFERROR(__xludf.DUMMYFUNCTION("""COMPUTED_VALUE"""),72.08)</f>
        <v>72.08</v>
      </c>
    </row>
    <row r="35">
      <c r="B35" s="7">
        <f>IFERROR(__xludf.DUMMYFUNCTION("""COMPUTED_VALUE"""),44012.0)</f>
        <v>44012</v>
      </c>
      <c r="C35" s="2" t="str">
        <f>IFERROR(__xludf.DUMMYFUNCTION("""COMPUTED_VALUE"""),"Cleide Alves Lopes Elias")</f>
        <v>Cleide Alves Lopes Elias</v>
      </c>
      <c r="D35" s="2" t="str">
        <f>IFERROR(__xludf.DUMMYFUNCTION("""COMPUTED_VALUE"""),"Estruturas superficiais")</f>
        <v>Estruturas superficiais</v>
      </c>
      <c r="E35" s="2">
        <f>IFERROR(__xludf.DUMMYFUNCTION("""COMPUTED_VALUE"""),65.28)</f>
        <v>65.28</v>
      </c>
    </row>
    <row r="36">
      <c r="B36" s="7">
        <f>IFERROR(__xludf.DUMMYFUNCTION("""COMPUTED_VALUE"""),44012.0)</f>
        <v>44012</v>
      </c>
      <c r="C36" s="2" t="str">
        <f>IFERROR(__xludf.DUMMYFUNCTION("""COMPUTED_VALUE"""),"Cleide Alves Lopes Elias")</f>
        <v>Cleide Alves Lopes Elias</v>
      </c>
      <c r="D36" s="2" t="str">
        <f>IFERROR(__xludf.DUMMYFUNCTION("""COMPUTED_VALUE"""),"Abdomen Total")</f>
        <v>Abdomen Total</v>
      </c>
      <c r="E36" s="2">
        <f>IFERROR(__xludf.DUMMYFUNCTION("""COMPUTED_VALUE"""),130.32)</f>
        <v>130.32</v>
      </c>
    </row>
    <row r="37">
      <c r="B37" s="7">
        <f>IFERROR(__xludf.DUMMYFUNCTION("""COMPUTED_VALUE"""),44025.0)</f>
        <v>44025</v>
      </c>
      <c r="C37" s="2" t="str">
        <f>IFERROR(__xludf.DUMMYFUNCTION("""COMPUTED_VALUE"""),"Daniel Barbosa Nóbrega")</f>
        <v>Daniel Barbosa Nóbrega</v>
      </c>
      <c r="D37" s="2" t="str">
        <f>IFERROR(__xludf.DUMMYFUNCTION("""COMPUTED_VALUE"""),"Abdomen Total")</f>
        <v>Abdomen Total</v>
      </c>
      <c r="E37" s="2">
        <f>IFERROR(__xludf.DUMMYFUNCTION("""COMPUTED_VALUE"""),130.32)</f>
        <v>130.32</v>
      </c>
    </row>
    <row r="38">
      <c r="B38" s="7">
        <f>IFERROR(__xludf.DUMMYFUNCTION("""COMPUTED_VALUE"""),44033.0)</f>
        <v>44033</v>
      </c>
      <c r="C38" s="2" t="str">
        <f>IFERROR(__xludf.DUMMYFUNCTION("""COMPUTED_VALUE"""),"Daniel Braga de Lacerda")</f>
        <v>Daniel Braga de Lacerda</v>
      </c>
      <c r="D38" s="2" t="str">
        <f>IFERROR(__xludf.DUMMYFUNCTION("""COMPUTED_VALUE"""),"Abdomen Total")</f>
        <v>Abdomen Total</v>
      </c>
      <c r="E38" s="2">
        <f>IFERROR(__xludf.DUMMYFUNCTION("""COMPUTED_VALUE"""),130.32)</f>
        <v>130.32</v>
      </c>
    </row>
    <row r="39">
      <c r="B39" s="7">
        <f>IFERROR(__xludf.DUMMYFUNCTION("""COMPUTED_VALUE"""),44036.0)</f>
        <v>44036</v>
      </c>
      <c r="C39" s="2" t="str">
        <f>IFERROR(__xludf.DUMMYFUNCTION("""COMPUTED_VALUE"""),"Daniele Araújo Correa do Nascimento")</f>
        <v>Daniele Araújo Correa do Nascimento</v>
      </c>
      <c r="D39" s="2" t="str">
        <f>IFERROR(__xludf.DUMMYFUNCTION("""COMPUTED_VALUE"""),"Ginecológico")</f>
        <v>Ginecológico</v>
      </c>
      <c r="E39" s="2">
        <f>IFERROR(__xludf.DUMMYFUNCTION("""COMPUTED_VALUE"""),39.8)</f>
        <v>39.8</v>
      </c>
    </row>
    <row r="40">
      <c r="B40" s="7">
        <f>IFERROR(__xludf.DUMMYFUNCTION("""COMPUTED_VALUE"""),44036.0)</f>
        <v>44036</v>
      </c>
      <c r="C40" s="2" t="str">
        <f>IFERROR(__xludf.DUMMYFUNCTION("""COMPUTED_VALUE"""),"Daniele Araújo Correa do Nascimento")</f>
        <v>Daniele Araújo Correa do Nascimento</v>
      </c>
      <c r="D40" s="2" t="str">
        <f>IFERROR(__xludf.DUMMYFUNCTION("""COMPUTED_VALUE"""),"Abdomen Total")</f>
        <v>Abdomen Total</v>
      </c>
      <c r="E40" s="2">
        <f>IFERROR(__xludf.DUMMYFUNCTION("""COMPUTED_VALUE"""),130.32)</f>
        <v>130.32</v>
      </c>
    </row>
    <row r="41">
      <c r="B41" s="7">
        <f>IFERROR(__xludf.DUMMYFUNCTION("""COMPUTED_VALUE"""),44027.0)</f>
        <v>44027</v>
      </c>
      <c r="C41" s="2" t="str">
        <f>IFERROR(__xludf.DUMMYFUNCTION("""COMPUTED_VALUE"""),"Edilene Moreira da Silva")</f>
        <v>Edilene Moreira da Silva</v>
      </c>
      <c r="D41" s="2" t="str">
        <f>IFERROR(__xludf.DUMMYFUNCTION("""COMPUTED_VALUE"""),"Órgãos superficiais")</f>
        <v>Órgãos superficiais</v>
      </c>
      <c r="E41" s="2">
        <f>IFERROR(__xludf.DUMMYFUNCTION("""COMPUTED_VALUE"""),65.28)</f>
        <v>65.28</v>
      </c>
    </row>
    <row r="42">
      <c r="B42" s="7">
        <f>IFERROR(__xludf.DUMMYFUNCTION("""COMPUTED_VALUE"""),44027.0)</f>
        <v>44027</v>
      </c>
      <c r="C42" s="2" t="str">
        <f>IFERROR(__xludf.DUMMYFUNCTION("""COMPUTED_VALUE"""),"Edilene Moreira da Silva")</f>
        <v>Edilene Moreira da Silva</v>
      </c>
      <c r="D42" s="2" t="str">
        <f>IFERROR(__xludf.DUMMYFUNCTION("""COMPUTED_VALUE"""),"Ginecológico")</f>
        <v>Ginecológico</v>
      </c>
      <c r="E42" s="2">
        <f>IFERROR(__xludf.DUMMYFUNCTION("""COMPUTED_VALUE"""),39.8)</f>
        <v>39.8</v>
      </c>
    </row>
    <row r="43">
      <c r="B43" s="7">
        <f>IFERROR(__xludf.DUMMYFUNCTION("""COMPUTED_VALUE"""),44027.0)</f>
        <v>44027</v>
      </c>
      <c r="C43" s="2" t="str">
        <f>IFERROR(__xludf.DUMMYFUNCTION("""COMPUTED_VALUE"""),"Edilene Moreira da Silva")</f>
        <v>Edilene Moreira da Silva</v>
      </c>
      <c r="D43" s="2" t="str">
        <f>IFERROR(__xludf.DUMMYFUNCTION("""COMPUTED_VALUE"""),"Abdomen Total")</f>
        <v>Abdomen Total</v>
      </c>
      <c r="E43" s="2">
        <f>IFERROR(__xludf.DUMMYFUNCTION("""COMPUTED_VALUE"""),130.32)</f>
        <v>130.32</v>
      </c>
    </row>
    <row r="44">
      <c r="B44" s="7">
        <f>IFERROR(__xludf.DUMMYFUNCTION("""COMPUTED_VALUE"""),44035.0)</f>
        <v>44035</v>
      </c>
      <c r="C44" s="2" t="str">
        <f>IFERROR(__xludf.DUMMYFUNCTION("""COMPUTED_VALUE"""),"Edilma de Sousa Nóbrega")</f>
        <v>Edilma de Sousa Nóbrega</v>
      </c>
      <c r="D44" s="2" t="str">
        <f>IFERROR(__xludf.DUMMYFUNCTION("""COMPUTED_VALUE"""),"Doppler")</f>
        <v>Doppler</v>
      </c>
      <c r="E44" s="2">
        <f>IFERROR(__xludf.DUMMYFUNCTION("""COMPUTED_VALUE"""),137.37)</f>
        <v>137.37</v>
      </c>
    </row>
    <row r="45">
      <c r="B45" s="7">
        <f>IFERROR(__xludf.DUMMYFUNCTION("""COMPUTED_VALUE"""),44035.0)</f>
        <v>44035</v>
      </c>
      <c r="C45" s="2" t="str">
        <f>IFERROR(__xludf.DUMMYFUNCTION("""COMPUTED_VALUE"""),"Edilma de Sousa Nóbrega")</f>
        <v>Edilma de Sousa Nóbrega</v>
      </c>
      <c r="D45" s="2" t="str">
        <f>IFERROR(__xludf.DUMMYFUNCTION("""COMPUTED_VALUE"""),"Órgãos superficiais")</f>
        <v>Órgãos superficiais</v>
      </c>
      <c r="E45" s="2">
        <f>IFERROR(__xludf.DUMMYFUNCTION("""COMPUTED_VALUE"""),65.28)</f>
        <v>65.28</v>
      </c>
    </row>
    <row r="46">
      <c r="B46" s="7">
        <f>IFERROR(__xludf.DUMMYFUNCTION("""COMPUTED_VALUE"""),44011.0)</f>
        <v>44011</v>
      </c>
      <c r="C46" s="2" t="str">
        <f>IFERROR(__xludf.DUMMYFUNCTION("""COMPUTED_VALUE"""),"Edna dos Santos Cavalcante")</f>
        <v>Edna dos Santos Cavalcante</v>
      </c>
      <c r="D46" s="2" t="str">
        <f>IFERROR(__xludf.DUMMYFUNCTION("""COMPUTED_VALUE"""),"Mamas")</f>
        <v>Mamas</v>
      </c>
      <c r="E46" s="2">
        <f>IFERROR(__xludf.DUMMYFUNCTION("""COMPUTED_VALUE"""),65.28)</f>
        <v>65.28</v>
      </c>
    </row>
    <row r="47">
      <c r="B47" s="7">
        <f>IFERROR(__xludf.DUMMYFUNCTION("""COMPUTED_VALUE"""),44011.0)</f>
        <v>44011</v>
      </c>
      <c r="C47" s="2" t="str">
        <f>IFERROR(__xludf.DUMMYFUNCTION("""COMPUTED_VALUE"""),"Edna dos Santos Cavalcante")</f>
        <v>Edna dos Santos Cavalcante</v>
      </c>
      <c r="D47" s="2" t="str">
        <f>IFERROR(__xludf.DUMMYFUNCTION("""COMPUTED_VALUE"""),"Estruturas superficiais")</f>
        <v>Estruturas superficiais</v>
      </c>
      <c r="E47" s="2">
        <f>IFERROR(__xludf.DUMMYFUNCTION("""COMPUTED_VALUE"""),65.28)</f>
        <v>65.28</v>
      </c>
    </row>
    <row r="48">
      <c r="B48" s="7">
        <f>IFERROR(__xludf.DUMMYFUNCTION("""COMPUTED_VALUE"""),44028.0)</f>
        <v>44028</v>
      </c>
      <c r="C48" s="2" t="str">
        <f>IFERROR(__xludf.DUMMYFUNCTION("""COMPUTED_VALUE"""),"Elizabeth Silva")</f>
        <v>Elizabeth Silva</v>
      </c>
      <c r="D48" s="2" t="str">
        <f>IFERROR(__xludf.DUMMYFUNCTION("""COMPUTED_VALUE"""),"Mamas")</f>
        <v>Mamas</v>
      </c>
      <c r="E48" s="2">
        <f>IFERROR(__xludf.DUMMYFUNCTION("""COMPUTED_VALUE"""),65.28)</f>
        <v>65.28</v>
      </c>
    </row>
    <row r="49">
      <c r="B49" s="7">
        <f>IFERROR(__xludf.DUMMYFUNCTION("""COMPUTED_VALUE"""),44028.0)</f>
        <v>44028</v>
      </c>
      <c r="C49" s="2" t="str">
        <f>IFERROR(__xludf.DUMMYFUNCTION("""COMPUTED_VALUE"""),"Elizabeth Silva")</f>
        <v>Elizabeth Silva</v>
      </c>
      <c r="D49" s="2" t="str">
        <f>IFERROR(__xludf.DUMMYFUNCTION("""COMPUTED_VALUE"""),"Estruturas superficiais")</f>
        <v>Estruturas superficiais</v>
      </c>
      <c r="E49" s="2">
        <f>IFERROR(__xludf.DUMMYFUNCTION("""COMPUTED_VALUE"""),65.28)</f>
        <v>65.28</v>
      </c>
    </row>
    <row r="50">
      <c r="B50" s="7">
        <f>IFERROR(__xludf.DUMMYFUNCTION("""COMPUTED_VALUE"""),44023.0)</f>
        <v>44023</v>
      </c>
      <c r="C50" s="2" t="str">
        <f>IFERROR(__xludf.DUMMYFUNCTION("""COMPUTED_VALUE"""),"Elizângela Menezes Barbosa")</f>
        <v>Elizângela Menezes Barbosa</v>
      </c>
      <c r="D50" s="2" t="str">
        <f>IFERROR(__xludf.DUMMYFUNCTION("""COMPUTED_VALUE"""),"Mamas")</f>
        <v>Mamas</v>
      </c>
      <c r="E50" s="2">
        <f>IFERROR(__xludf.DUMMYFUNCTION("""COMPUTED_VALUE"""),65.28)</f>
        <v>65.28</v>
      </c>
    </row>
    <row r="51">
      <c r="B51" s="7">
        <f>IFERROR(__xludf.DUMMYFUNCTION("""COMPUTED_VALUE"""),44023.0)</f>
        <v>44023</v>
      </c>
      <c r="C51" s="2" t="str">
        <f>IFERROR(__xludf.DUMMYFUNCTION("""COMPUTED_VALUE"""),"Elizângela Menezes Barbosa")</f>
        <v>Elizângela Menezes Barbosa</v>
      </c>
      <c r="D51" s="2" t="str">
        <f>IFERROR(__xludf.DUMMYFUNCTION("""COMPUTED_VALUE"""),"Órgãos superficiais")</f>
        <v>Órgãos superficiais</v>
      </c>
      <c r="E51" s="2">
        <f>IFERROR(__xludf.DUMMYFUNCTION("""COMPUTED_VALUE"""),65.28)</f>
        <v>65.28</v>
      </c>
    </row>
    <row r="52">
      <c r="B52" s="7">
        <f>IFERROR(__xludf.DUMMYFUNCTION("""COMPUTED_VALUE"""),44023.0)</f>
        <v>44023</v>
      </c>
      <c r="C52" s="2" t="str">
        <f>IFERROR(__xludf.DUMMYFUNCTION("""COMPUTED_VALUE"""),"Elizângela Menezes Barbosa")</f>
        <v>Elizângela Menezes Barbosa</v>
      </c>
      <c r="D52" s="2" t="str">
        <f>IFERROR(__xludf.DUMMYFUNCTION("""COMPUTED_VALUE"""),"Transvaginal")</f>
        <v>Transvaginal</v>
      </c>
      <c r="E52" s="2">
        <f>IFERROR(__xludf.DUMMYFUNCTION("""COMPUTED_VALUE"""),72.08)</f>
        <v>72.08</v>
      </c>
    </row>
    <row r="53">
      <c r="B53" s="7">
        <f>IFERROR(__xludf.DUMMYFUNCTION("""COMPUTED_VALUE"""),44023.0)</f>
        <v>44023</v>
      </c>
      <c r="C53" s="2" t="str">
        <f>IFERROR(__xludf.DUMMYFUNCTION("""COMPUTED_VALUE"""),"Elizângela Menezes Barbosa")</f>
        <v>Elizângela Menezes Barbosa</v>
      </c>
      <c r="D53" s="2" t="str">
        <f>IFERROR(__xludf.DUMMYFUNCTION("""COMPUTED_VALUE"""),"Estruturas superficiais")</f>
        <v>Estruturas superficiais</v>
      </c>
      <c r="E53" s="2">
        <f>IFERROR(__xludf.DUMMYFUNCTION("""COMPUTED_VALUE"""),65.28)</f>
        <v>65.28</v>
      </c>
    </row>
    <row r="54">
      <c r="B54" s="7">
        <f>IFERROR(__xludf.DUMMYFUNCTION("""COMPUTED_VALUE"""),44023.0)</f>
        <v>44023</v>
      </c>
      <c r="C54" s="2" t="str">
        <f>IFERROR(__xludf.DUMMYFUNCTION("""COMPUTED_VALUE"""),"Elizângela Menezes Barbosa")</f>
        <v>Elizângela Menezes Barbosa</v>
      </c>
      <c r="D54" s="2" t="str">
        <f>IFERROR(__xludf.DUMMYFUNCTION("""COMPUTED_VALUE"""),"Abdomen Total")</f>
        <v>Abdomen Total</v>
      </c>
      <c r="E54" s="2">
        <f>IFERROR(__xludf.DUMMYFUNCTION("""COMPUTED_VALUE"""),130.32)</f>
        <v>130.32</v>
      </c>
    </row>
    <row r="55">
      <c r="B55" s="7">
        <f>IFERROR(__xludf.DUMMYFUNCTION("""COMPUTED_VALUE"""),44021.0)</f>
        <v>44021</v>
      </c>
      <c r="C55" s="2" t="str">
        <f>IFERROR(__xludf.DUMMYFUNCTION("""COMPUTED_VALUE"""),"Elma de Lima Araujo")</f>
        <v>Elma de Lima Araujo</v>
      </c>
      <c r="D55" s="2" t="str">
        <f>IFERROR(__xludf.DUMMYFUNCTION("""COMPUTED_VALUE"""),"Mamas")</f>
        <v>Mamas</v>
      </c>
      <c r="E55" s="2">
        <f>IFERROR(__xludf.DUMMYFUNCTION("""COMPUTED_VALUE"""),65.28)</f>
        <v>65.28</v>
      </c>
    </row>
    <row r="56">
      <c r="B56" s="7">
        <f>IFERROR(__xludf.DUMMYFUNCTION("""COMPUTED_VALUE"""),44021.0)</f>
        <v>44021</v>
      </c>
      <c r="C56" s="2" t="str">
        <f>IFERROR(__xludf.DUMMYFUNCTION("""COMPUTED_VALUE"""),"Elma de Lima Araujo")</f>
        <v>Elma de Lima Araujo</v>
      </c>
      <c r="D56" s="2" t="str">
        <f>IFERROR(__xludf.DUMMYFUNCTION("""COMPUTED_VALUE"""),"Estruturas superficiais")</f>
        <v>Estruturas superficiais</v>
      </c>
      <c r="E56" s="2">
        <f>IFERROR(__xludf.DUMMYFUNCTION("""COMPUTED_VALUE"""),65.28)</f>
        <v>65.28</v>
      </c>
    </row>
    <row r="57">
      <c r="B57" s="7">
        <f>IFERROR(__xludf.DUMMYFUNCTION("""COMPUTED_VALUE"""),44021.0)</f>
        <v>44021</v>
      </c>
      <c r="C57" s="2" t="str">
        <f>IFERROR(__xludf.DUMMYFUNCTION("""COMPUTED_VALUE"""),"Elma de Lima Araujo")</f>
        <v>Elma de Lima Araujo</v>
      </c>
      <c r="D57" s="2" t="str">
        <f>IFERROR(__xludf.DUMMYFUNCTION("""COMPUTED_VALUE"""),"Abdomen Total")</f>
        <v>Abdomen Total</v>
      </c>
      <c r="E57" s="2">
        <f>IFERROR(__xludf.DUMMYFUNCTION("""COMPUTED_VALUE"""),130.32)</f>
        <v>130.32</v>
      </c>
    </row>
    <row r="58">
      <c r="B58" s="7">
        <f>IFERROR(__xludf.DUMMYFUNCTION("""COMPUTED_VALUE"""),44029.0)</f>
        <v>44029</v>
      </c>
      <c r="C58" s="2" t="str">
        <f>IFERROR(__xludf.DUMMYFUNCTION("""COMPUTED_VALUE"""),"Elma de Lima Araujo")</f>
        <v>Elma de Lima Araujo</v>
      </c>
      <c r="D58" s="2" t="str">
        <f>IFERROR(__xludf.DUMMYFUNCTION("""COMPUTED_VALUE"""),"Órgãos superficiais")</f>
        <v>Órgãos superficiais</v>
      </c>
      <c r="E58" s="2">
        <f>IFERROR(__xludf.DUMMYFUNCTION("""COMPUTED_VALUE"""),65.28)</f>
        <v>65.28</v>
      </c>
    </row>
    <row r="59">
      <c r="B59" s="7">
        <f>IFERROR(__xludf.DUMMYFUNCTION("""COMPUTED_VALUE"""),44013.0)</f>
        <v>44013</v>
      </c>
      <c r="C59" s="2" t="str">
        <f>IFERROR(__xludf.DUMMYFUNCTION("""COMPUTED_VALUE"""),"Erlanea Diniz Nascimento")</f>
        <v>Erlanea Diniz Nascimento</v>
      </c>
      <c r="D59" s="2" t="str">
        <f>IFERROR(__xludf.DUMMYFUNCTION("""COMPUTED_VALUE"""),"Mamas")</f>
        <v>Mamas</v>
      </c>
      <c r="E59" s="2">
        <f>IFERROR(__xludf.DUMMYFUNCTION("""COMPUTED_VALUE"""),65.28)</f>
        <v>65.28</v>
      </c>
    </row>
    <row r="60">
      <c r="B60" s="7">
        <f>IFERROR(__xludf.DUMMYFUNCTION("""COMPUTED_VALUE"""),44013.0)</f>
        <v>44013</v>
      </c>
      <c r="C60" s="2" t="str">
        <f>IFERROR(__xludf.DUMMYFUNCTION("""COMPUTED_VALUE"""),"Erlanea Diniz Nascimento")</f>
        <v>Erlanea Diniz Nascimento</v>
      </c>
      <c r="D60" s="2" t="str">
        <f>IFERROR(__xludf.DUMMYFUNCTION("""COMPUTED_VALUE"""),"Doppler")</f>
        <v>Doppler</v>
      </c>
      <c r="E60" s="2">
        <f>IFERROR(__xludf.DUMMYFUNCTION("""COMPUTED_VALUE"""),137.37)</f>
        <v>137.37</v>
      </c>
    </row>
    <row r="61">
      <c r="B61" s="7">
        <f>IFERROR(__xludf.DUMMYFUNCTION("""COMPUTED_VALUE"""),44013.0)</f>
        <v>44013</v>
      </c>
      <c r="C61" s="2" t="str">
        <f>IFERROR(__xludf.DUMMYFUNCTION("""COMPUTED_VALUE"""),"Erlanea Diniz Nascimento")</f>
        <v>Erlanea Diniz Nascimento</v>
      </c>
      <c r="D61" s="2" t="str">
        <f>IFERROR(__xludf.DUMMYFUNCTION("""COMPUTED_VALUE"""),"Órgãos superficiais")</f>
        <v>Órgãos superficiais</v>
      </c>
      <c r="E61" s="2">
        <f>IFERROR(__xludf.DUMMYFUNCTION("""COMPUTED_VALUE"""),65.28)</f>
        <v>65.28</v>
      </c>
    </row>
    <row r="62">
      <c r="B62" s="7">
        <f>IFERROR(__xludf.DUMMYFUNCTION("""COMPUTED_VALUE"""),44013.0)</f>
        <v>44013</v>
      </c>
      <c r="C62" s="2" t="str">
        <f>IFERROR(__xludf.DUMMYFUNCTION("""COMPUTED_VALUE"""),"Erlanea Diniz Nascimento")</f>
        <v>Erlanea Diniz Nascimento</v>
      </c>
      <c r="D62" s="2" t="str">
        <f>IFERROR(__xludf.DUMMYFUNCTION("""COMPUTED_VALUE"""),"Transvaginal")</f>
        <v>Transvaginal</v>
      </c>
      <c r="E62" s="2">
        <f>IFERROR(__xludf.DUMMYFUNCTION("""COMPUTED_VALUE"""),72.08)</f>
        <v>72.08</v>
      </c>
    </row>
    <row r="63">
      <c r="B63" s="7">
        <f>IFERROR(__xludf.DUMMYFUNCTION("""COMPUTED_VALUE"""),44013.0)</f>
        <v>44013</v>
      </c>
      <c r="C63" s="2" t="str">
        <f>IFERROR(__xludf.DUMMYFUNCTION("""COMPUTED_VALUE"""),"Erlanea Diniz Nascimento")</f>
        <v>Erlanea Diniz Nascimento</v>
      </c>
      <c r="D63" s="2" t="str">
        <f>IFERROR(__xludf.DUMMYFUNCTION("""COMPUTED_VALUE"""),"Estruturas superficiais")</f>
        <v>Estruturas superficiais</v>
      </c>
      <c r="E63" s="2">
        <f>IFERROR(__xludf.DUMMYFUNCTION("""COMPUTED_VALUE"""),65.28)</f>
        <v>65.28</v>
      </c>
    </row>
    <row r="64">
      <c r="B64" s="7">
        <f>IFERROR(__xludf.DUMMYFUNCTION("""COMPUTED_VALUE"""),44027.0)</f>
        <v>44027</v>
      </c>
      <c r="C64" s="2" t="str">
        <f>IFERROR(__xludf.DUMMYFUNCTION("""COMPUTED_VALUE"""),"Euda Maria Oliveira da Silva")</f>
        <v>Euda Maria Oliveira da Silva</v>
      </c>
      <c r="D64" s="2" t="str">
        <f>IFERROR(__xludf.DUMMYFUNCTION("""COMPUTED_VALUE"""),"Mamas")</f>
        <v>Mamas</v>
      </c>
      <c r="E64" s="2">
        <f>IFERROR(__xludf.DUMMYFUNCTION("""COMPUTED_VALUE"""),65.28)</f>
        <v>65.28</v>
      </c>
    </row>
    <row r="65">
      <c r="B65" s="7">
        <f>IFERROR(__xludf.DUMMYFUNCTION("""COMPUTED_VALUE"""),44027.0)</f>
        <v>44027</v>
      </c>
      <c r="C65" s="2" t="str">
        <f>IFERROR(__xludf.DUMMYFUNCTION("""COMPUTED_VALUE"""),"Euda Maria Oliveira da Silva")</f>
        <v>Euda Maria Oliveira da Silva</v>
      </c>
      <c r="D65" s="2" t="str">
        <f>IFERROR(__xludf.DUMMYFUNCTION("""COMPUTED_VALUE"""),"Estruturas superficiais")</f>
        <v>Estruturas superficiais</v>
      </c>
      <c r="E65" s="2">
        <f>IFERROR(__xludf.DUMMYFUNCTION("""COMPUTED_VALUE"""),65.28)</f>
        <v>65.28</v>
      </c>
    </row>
    <row r="66">
      <c r="B66" s="7">
        <f>IFERROR(__xludf.DUMMYFUNCTION("""COMPUTED_VALUE"""),44027.0)</f>
        <v>44027</v>
      </c>
      <c r="C66" s="2" t="str">
        <f>IFERROR(__xludf.DUMMYFUNCTION("""COMPUTED_VALUE"""),"Euda Maria Oliveira da Silva")</f>
        <v>Euda Maria Oliveira da Silva</v>
      </c>
      <c r="D66" s="2" t="str">
        <f>IFERROR(__xludf.DUMMYFUNCTION("""COMPUTED_VALUE"""),"Abdomen Total")</f>
        <v>Abdomen Total</v>
      </c>
      <c r="E66" s="2">
        <f>IFERROR(__xludf.DUMMYFUNCTION("""COMPUTED_VALUE"""),130.32)</f>
        <v>130.32</v>
      </c>
    </row>
    <row r="67">
      <c r="B67" s="7">
        <f>IFERROR(__xludf.DUMMYFUNCTION("""COMPUTED_VALUE"""),44020.0)</f>
        <v>44020</v>
      </c>
      <c r="C67" s="2" t="str">
        <f>IFERROR(__xludf.DUMMYFUNCTION("""COMPUTED_VALUE"""),"Eudes Antonio da Silva")</f>
        <v>Eudes Antonio da Silva</v>
      </c>
      <c r="D67" s="2" t="str">
        <f>IFERROR(__xludf.DUMMYFUNCTION("""COMPUTED_VALUE"""),"Próstata")</f>
        <v>Próstata</v>
      </c>
      <c r="E67" s="2">
        <f>IFERROR(__xludf.DUMMYFUNCTION("""COMPUTED_VALUE"""),55.09)</f>
        <v>55.09</v>
      </c>
    </row>
    <row r="68">
      <c r="B68" s="7">
        <f>IFERROR(__xludf.DUMMYFUNCTION("""COMPUTED_VALUE"""),44020.0)</f>
        <v>44020</v>
      </c>
      <c r="C68" s="2" t="str">
        <f>IFERROR(__xludf.DUMMYFUNCTION("""COMPUTED_VALUE"""),"Eudes Antonio da Silva")</f>
        <v>Eudes Antonio da Silva</v>
      </c>
      <c r="D68" s="2" t="str">
        <f>IFERROR(__xludf.DUMMYFUNCTION("""COMPUTED_VALUE"""),"Abdomen Total")</f>
        <v>Abdomen Total</v>
      </c>
      <c r="E68" s="2">
        <f>IFERROR(__xludf.DUMMYFUNCTION("""COMPUTED_VALUE"""),130.32)</f>
        <v>130.32</v>
      </c>
    </row>
    <row r="69">
      <c r="B69" s="7">
        <f>IFERROR(__xludf.DUMMYFUNCTION("""COMPUTED_VALUE"""),44020.0)</f>
        <v>44020</v>
      </c>
      <c r="C69" s="2" t="str">
        <f>IFERROR(__xludf.DUMMYFUNCTION("""COMPUTED_VALUE"""),"Évelyn Morgana de Mélo Alves")</f>
        <v>Évelyn Morgana de Mélo Alves</v>
      </c>
      <c r="D69" s="2" t="str">
        <f>IFERROR(__xludf.DUMMYFUNCTION("""COMPUTED_VALUE"""),"Ginecológico")</f>
        <v>Ginecológico</v>
      </c>
      <c r="E69" s="2">
        <f>IFERROR(__xludf.DUMMYFUNCTION("""COMPUTED_VALUE"""),39.8)</f>
        <v>39.8</v>
      </c>
    </row>
    <row r="70">
      <c r="B70" s="7">
        <f>IFERROR(__xludf.DUMMYFUNCTION("""COMPUTED_VALUE"""),44020.0)</f>
        <v>44020</v>
      </c>
      <c r="C70" s="2" t="str">
        <f>IFERROR(__xludf.DUMMYFUNCTION("""COMPUTED_VALUE"""),"Évelyn Morgana de Mélo Alves")</f>
        <v>Évelyn Morgana de Mélo Alves</v>
      </c>
      <c r="D70" s="2" t="str">
        <f>IFERROR(__xludf.DUMMYFUNCTION("""COMPUTED_VALUE"""),"Abdomen Total")</f>
        <v>Abdomen Total</v>
      </c>
      <c r="E70" s="2">
        <f>IFERROR(__xludf.DUMMYFUNCTION("""COMPUTED_VALUE"""),130.32)</f>
        <v>130.32</v>
      </c>
    </row>
    <row r="71">
      <c r="B71" s="7">
        <f>IFERROR(__xludf.DUMMYFUNCTION("""COMPUTED_VALUE"""),44035.0)</f>
        <v>44035</v>
      </c>
      <c r="C71" s="2" t="str">
        <f>IFERROR(__xludf.DUMMYFUNCTION("""COMPUTED_VALUE"""),"Fabiano Teixeira Cavalcante")</f>
        <v>Fabiano Teixeira Cavalcante</v>
      </c>
      <c r="D71" s="2" t="str">
        <f>IFERROR(__xludf.DUMMYFUNCTION("""COMPUTED_VALUE"""),"Abdomen Total")</f>
        <v>Abdomen Total</v>
      </c>
      <c r="E71" s="2">
        <f>IFERROR(__xludf.DUMMYFUNCTION("""COMPUTED_VALUE"""),130.32)</f>
        <v>130.32</v>
      </c>
    </row>
    <row r="72">
      <c r="B72" s="7">
        <f>IFERROR(__xludf.DUMMYFUNCTION("""COMPUTED_VALUE"""),44012.0)</f>
        <v>44012</v>
      </c>
      <c r="C72" s="2" t="str">
        <f>IFERROR(__xludf.DUMMYFUNCTION("""COMPUTED_VALUE"""),"Fernando Antônio Cordeiro Ribeiro")</f>
        <v>Fernando Antônio Cordeiro Ribeiro</v>
      </c>
      <c r="D72" s="2" t="str">
        <f>IFERROR(__xludf.DUMMYFUNCTION("""COMPUTED_VALUE"""),"Próstata")</f>
        <v>Próstata</v>
      </c>
      <c r="E72" s="2">
        <f>IFERROR(__xludf.DUMMYFUNCTION("""COMPUTED_VALUE"""),55.09)</f>
        <v>55.09</v>
      </c>
    </row>
    <row r="73">
      <c r="B73" s="7">
        <f>IFERROR(__xludf.DUMMYFUNCTION("""COMPUTED_VALUE"""),44032.0)</f>
        <v>44032</v>
      </c>
      <c r="C73" s="2" t="str">
        <f>IFERROR(__xludf.DUMMYFUNCTION("""COMPUTED_VALUE"""),"Francisca Henrique das Chagas Guimarães")</f>
        <v>Francisca Henrique das Chagas Guimarães</v>
      </c>
      <c r="D73" s="2" t="str">
        <f>IFERROR(__xludf.DUMMYFUNCTION("""COMPUTED_VALUE"""),"Transvaginal")</f>
        <v>Transvaginal</v>
      </c>
      <c r="E73" s="2">
        <f>IFERROR(__xludf.DUMMYFUNCTION("""COMPUTED_VALUE"""),72.08)</f>
        <v>72.08</v>
      </c>
    </row>
    <row r="74">
      <c r="B74" s="7">
        <f>IFERROR(__xludf.DUMMYFUNCTION("""COMPUTED_VALUE"""),44027.0)</f>
        <v>44027</v>
      </c>
      <c r="C74" s="2" t="str">
        <f>IFERROR(__xludf.DUMMYFUNCTION("""COMPUTED_VALUE"""),"Geraldo Júlio de Medeiros")</f>
        <v>Geraldo Júlio de Medeiros</v>
      </c>
      <c r="D74" s="2" t="str">
        <f>IFERROR(__xludf.DUMMYFUNCTION("""COMPUTED_VALUE"""),"Abdomen Total")</f>
        <v>Abdomen Total</v>
      </c>
      <c r="E74" s="2">
        <f>IFERROR(__xludf.DUMMYFUNCTION("""COMPUTED_VALUE"""),130.32)</f>
        <v>130.32</v>
      </c>
    </row>
    <row r="75">
      <c r="B75" s="7">
        <f>IFERROR(__xludf.DUMMYFUNCTION("""COMPUTED_VALUE"""),44023.0)</f>
        <v>44023</v>
      </c>
      <c r="C75" s="2" t="str">
        <f>IFERROR(__xludf.DUMMYFUNCTION("""COMPUTED_VALUE"""),"Geraldo Pereira da Silva")</f>
        <v>Geraldo Pereira da Silva</v>
      </c>
      <c r="D75" s="2" t="str">
        <f>IFERROR(__xludf.DUMMYFUNCTION("""COMPUTED_VALUE"""),"Próstata")</f>
        <v>Próstata</v>
      </c>
      <c r="E75" s="2">
        <f>IFERROR(__xludf.DUMMYFUNCTION("""COMPUTED_VALUE"""),55.09)</f>
        <v>55.09</v>
      </c>
    </row>
    <row r="76">
      <c r="B76" s="7">
        <f>IFERROR(__xludf.DUMMYFUNCTION("""COMPUTED_VALUE"""),44023.0)</f>
        <v>44023</v>
      </c>
      <c r="C76" s="2" t="str">
        <f>IFERROR(__xludf.DUMMYFUNCTION("""COMPUTED_VALUE"""),"Geraldo Pereira da Silva")</f>
        <v>Geraldo Pereira da Silva</v>
      </c>
      <c r="D76" s="2" t="str">
        <f>IFERROR(__xludf.DUMMYFUNCTION("""COMPUTED_VALUE"""),"Abdomen Total")</f>
        <v>Abdomen Total</v>
      </c>
      <c r="E76" s="2">
        <f>IFERROR(__xludf.DUMMYFUNCTION("""COMPUTED_VALUE"""),130.32)</f>
        <v>130.32</v>
      </c>
    </row>
    <row r="77">
      <c r="B77" s="7">
        <f>IFERROR(__xludf.DUMMYFUNCTION("""COMPUTED_VALUE"""),44029.0)</f>
        <v>44029</v>
      </c>
      <c r="C77" s="2" t="str">
        <f>IFERROR(__xludf.DUMMYFUNCTION("""COMPUTED_VALUE"""),"Geraldo Santos Filho")</f>
        <v>Geraldo Santos Filho</v>
      </c>
      <c r="D77" s="2" t="str">
        <f>IFERROR(__xludf.DUMMYFUNCTION("""COMPUTED_VALUE"""),"Abdomen Total")</f>
        <v>Abdomen Total</v>
      </c>
      <c r="E77" s="2">
        <f>IFERROR(__xludf.DUMMYFUNCTION("""COMPUTED_VALUE"""),130.32)</f>
        <v>130.32</v>
      </c>
    </row>
    <row r="78">
      <c r="B78" s="7">
        <f>IFERROR(__xludf.DUMMYFUNCTION("""COMPUTED_VALUE"""),44035.0)</f>
        <v>44035</v>
      </c>
      <c r="C78" s="2" t="str">
        <f>IFERROR(__xludf.DUMMYFUNCTION("""COMPUTED_VALUE"""),"Girlane Silva Melo")</f>
        <v>Girlane Silva Melo</v>
      </c>
      <c r="D78" s="2" t="str">
        <f>IFERROR(__xludf.DUMMYFUNCTION("""COMPUTED_VALUE"""),"Mamas")</f>
        <v>Mamas</v>
      </c>
      <c r="E78" s="2">
        <f>IFERROR(__xludf.DUMMYFUNCTION("""COMPUTED_VALUE"""),65.28)</f>
        <v>65.28</v>
      </c>
    </row>
    <row r="79">
      <c r="B79" s="7">
        <f>IFERROR(__xludf.DUMMYFUNCTION("""COMPUTED_VALUE"""),44035.0)</f>
        <v>44035</v>
      </c>
      <c r="C79" s="2" t="str">
        <f>IFERROR(__xludf.DUMMYFUNCTION("""COMPUTED_VALUE"""),"Girlane Silva Melo")</f>
        <v>Girlane Silva Melo</v>
      </c>
      <c r="D79" s="2" t="str">
        <f>IFERROR(__xludf.DUMMYFUNCTION("""COMPUTED_VALUE"""),"Órgãos superficiais")</f>
        <v>Órgãos superficiais</v>
      </c>
      <c r="E79" s="2">
        <f>IFERROR(__xludf.DUMMYFUNCTION("""COMPUTED_VALUE"""),65.28)</f>
        <v>65.28</v>
      </c>
    </row>
    <row r="80">
      <c r="B80" s="7">
        <f>IFERROR(__xludf.DUMMYFUNCTION("""COMPUTED_VALUE"""),44035.0)</f>
        <v>44035</v>
      </c>
      <c r="C80" s="2" t="str">
        <f>IFERROR(__xludf.DUMMYFUNCTION("""COMPUTED_VALUE"""),"Girlane Silva Melo")</f>
        <v>Girlane Silva Melo</v>
      </c>
      <c r="D80" s="2" t="str">
        <f>IFERROR(__xludf.DUMMYFUNCTION("""COMPUTED_VALUE"""),"Estruturas superficiais")</f>
        <v>Estruturas superficiais</v>
      </c>
      <c r="E80" s="2">
        <f>IFERROR(__xludf.DUMMYFUNCTION("""COMPUTED_VALUE"""),65.28)</f>
        <v>65.28</v>
      </c>
    </row>
    <row r="81">
      <c r="B81" s="7">
        <f>IFERROR(__xludf.DUMMYFUNCTION("""COMPUTED_VALUE"""),44026.0)</f>
        <v>44026</v>
      </c>
      <c r="C81" s="2" t="str">
        <f>IFERROR(__xludf.DUMMYFUNCTION("""COMPUTED_VALUE"""),"Gizelda de Araujo Palhano")</f>
        <v>Gizelda de Araujo Palhano</v>
      </c>
      <c r="D81" s="2" t="str">
        <f>IFERROR(__xludf.DUMMYFUNCTION("""COMPUTED_VALUE"""),"Ginecológico")</f>
        <v>Ginecológico</v>
      </c>
      <c r="E81" s="2">
        <f>IFERROR(__xludf.DUMMYFUNCTION("""COMPUTED_VALUE"""),39.8)</f>
        <v>39.8</v>
      </c>
    </row>
    <row r="82">
      <c r="B82" s="7">
        <f>IFERROR(__xludf.DUMMYFUNCTION("""COMPUTED_VALUE"""),44026.0)</f>
        <v>44026</v>
      </c>
      <c r="C82" s="2" t="str">
        <f>IFERROR(__xludf.DUMMYFUNCTION("""COMPUTED_VALUE"""),"Gizelda de Araujo Palhano")</f>
        <v>Gizelda de Araujo Palhano</v>
      </c>
      <c r="D82" s="2" t="str">
        <f>IFERROR(__xludf.DUMMYFUNCTION("""COMPUTED_VALUE"""),"Abdomen Total")</f>
        <v>Abdomen Total</v>
      </c>
      <c r="E82" s="2">
        <f>IFERROR(__xludf.DUMMYFUNCTION("""COMPUTED_VALUE"""),130.32)</f>
        <v>130.32</v>
      </c>
    </row>
    <row r="83">
      <c r="B83" s="7">
        <f>IFERROR(__xludf.DUMMYFUNCTION("""COMPUTED_VALUE"""),44014.0)</f>
        <v>44014</v>
      </c>
      <c r="C83" s="2" t="str">
        <f>IFERROR(__xludf.DUMMYFUNCTION("""COMPUTED_VALUE"""),"Haylandia Leite Dutra Geronimo")</f>
        <v>Haylandia Leite Dutra Geronimo</v>
      </c>
      <c r="D83" s="2" t="str">
        <f>IFERROR(__xludf.DUMMYFUNCTION("""COMPUTED_VALUE"""),"Transvaginal")</f>
        <v>Transvaginal</v>
      </c>
      <c r="E83" s="2">
        <f>IFERROR(__xludf.DUMMYFUNCTION("""COMPUTED_VALUE"""),72.08)</f>
        <v>72.08</v>
      </c>
    </row>
    <row r="84">
      <c r="B84" s="7">
        <f>IFERROR(__xludf.DUMMYFUNCTION("""COMPUTED_VALUE"""),44033.0)</f>
        <v>44033</v>
      </c>
      <c r="C84" s="2" t="str">
        <f>IFERROR(__xludf.DUMMYFUNCTION("""COMPUTED_VALUE"""),"Heraldo Limiera Aires Junior")</f>
        <v>Heraldo Limiera Aires Junior</v>
      </c>
      <c r="D84" s="2" t="str">
        <f>IFERROR(__xludf.DUMMYFUNCTION("""COMPUTED_VALUE"""),"Próstata")</f>
        <v>Próstata</v>
      </c>
      <c r="E84" s="2">
        <f>IFERROR(__xludf.DUMMYFUNCTION("""COMPUTED_VALUE"""),55.09)</f>
        <v>55.09</v>
      </c>
    </row>
    <row r="85">
      <c r="B85" s="7">
        <f>IFERROR(__xludf.DUMMYFUNCTION("""COMPUTED_VALUE"""),44033.0)</f>
        <v>44033</v>
      </c>
      <c r="C85" s="2" t="str">
        <f>IFERROR(__xludf.DUMMYFUNCTION("""COMPUTED_VALUE"""),"Heraldo Limiera Aires Junior")</f>
        <v>Heraldo Limiera Aires Junior</v>
      </c>
      <c r="D85" s="2" t="str">
        <f>IFERROR(__xludf.DUMMYFUNCTION("""COMPUTED_VALUE"""),"Abdomen Total")</f>
        <v>Abdomen Total</v>
      </c>
      <c r="E85" s="2">
        <f>IFERROR(__xludf.DUMMYFUNCTION("""COMPUTED_VALUE"""),130.32)</f>
        <v>130.32</v>
      </c>
    </row>
    <row r="86">
      <c r="B86" s="7">
        <f>IFERROR(__xludf.DUMMYFUNCTION("""COMPUTED_VALUE"""),44032.0)</f>
        <v>44032</v>
      </c>
      <c r="C86" s="2" t="str">
        <f>IFERROR(__xludf.DUMMYFUNCTION("""COMPUTED_VALUE"""),"Iara Rodrigues de Souza")</f>
        <v>Iara Rodrigues de Souza</v>
      </c>
      <c r="D86" s="2" t="str">
        <f>IFERROR(__xludf.DUMMYFUNCTION("""COMPUTED_VALUE"""),"Mamas")</f>
        <v>Mamas</v>
      </c>
      <c r="E86" s="2">
        <f>IFERROR(__xludf.DUMMYFUNCTION("""COMPUTED_VALUE"""),65.28)</f>
        <v>65.28</v>
      </c>
    </row>
    <row r="87">
      <c r="B87" s="7">
        <f>IFERROR(__xludf.DUMMYFUNCTION("""COMPUTED_VALUE"""),44032.0)</f>
        <v>44032</v>
      </c>
      <c r="C87" s="2" t="str">
        <f>IFERROR(__xludf.DUMMYFUNCTION("""COMPUTED_VALUE"""),"Iara Rodrigues de Souza")</f>
        <v>Iara Rodrigues de Souza</v>
      </c>
      <c r="D87" s="2" t="str">
        <f>IFERROR(__xludf.DUMMYFUNCTION("""COMPUTED_VALUE"""),"Estruturas superficiais")</f>
        <v>Estruturas superficiais</v>
      </c>
      <c r="E87" s="2">
        <f>IFERROR(__xludf.DUMMYFUNCTION("""COMPUTED_VALUE"""),65.28)</f>
        <v>65.28</v>
      </c>
    </row>
    <row r="88">
      <c r="B88" s="7">
        <f>IFERROR(__xludf.DUMMYFUNCTION("""COMPUTED_VALUE"""),44025.0)</f>
        <v>44025</v>
      </c>
      <c r="C88" s="2" t="str">
        <f>IFERROR(__xludf.DUMMYFUNCTION("""COMPUTED_VALUE"""),"Iracema Quirino de Sousa")</f>
        <v>Iracema Quirino de Sousa</v>
      </c>
      <c r="D88" s="2" t="str">
        <f>IFERROR(__xludf.DUMMYFUNCTION("""COMPUTED_VALUE"""),"Ginecológico")</f>
        <v>Ginecológico</v>
      </c>
      <c r="E88" s="2">
        <f>IFERROR(__xludf.DUMMYFUNCTION("""COMPUTED_VALUE"""),39.8)</f>
        <v>39.8</v>
      </c>
    </row>
    <row r="89">
      <c r="B89" s="7">
        <f>IFERROR(__xludf.DUMMYFUNCTION("""COMPUTED_VALUE"""),44025.0)</f>
        <v>44025</v>
      </c>
      <c r="C89" s="2" t="str">
        <f>IFERROR(__xludf.DUMMYFUNCTION("""COMPUTED_VALUE"""),"Iracema Quirino de Sousa")</f>
        <v>Iracema Quirino de Sousa</v>
      </c>
      <c r="D89" s="2" t="str">
        <f>IFERROR(__xludf.DUMMYFUNCTION("""COMPUTED_VALUE"""),"Abdomen Total")</f>
        <v>Abdomen Total</v>
      </c>
      <c r="E89" s="2">
        <f>IFERROR(__xludf.DUMMYFUNCTION("""COMPUTED_VALUE"""),130.32)</f>
        <v>130.32</v>
      </c>
    </row>
    <row r="90">
      <c r="B90" s="7">
        <f>IFERROR(__xludf.DUMMYFUNCTION("""COMPUTED_VALUE"""),44032.0)</f>
        <v>44032</v>
      </c>
      <c r="C90" s="2" t="str">
        <f>IFERROR(__xludf.DUMMYFUNCTION("""COMPUTED_VALUE"""),"Iris Batista Gonçalves")</f>
        <v>Iris Batista Gonçalves</v>
      </c>
      <c r="D90" s="2" t="str">
        <f>IFERROR(__xludf.DUMMYFUNCTION("""COMPUTED_VALUE"""),"Mamas")</f>
        <v>Mamas</v>
      </c>
      <c r="E90" s="2">
        <f>IFERROR(__xludf.DUMMYFUNCTION("""COMPUTED_VALUE"""),65.28)</f>
        <v>65.28</v>
      </c>
    </row>
    <row r="91">
      <c r="B91" s="7">
        <f>IFERROR(__xludf.DUMMYFUNCTION("""COMPUTED_VALUE"""),44032.0)</f>
        <v>44032</v>
      </c>
      <c r="C91" s="2" t="str">
        <f>IFERROR(__xludf.DUMMYFUNCTION("""COMPUTED_VALUE"""),"Iris Batista Gonçalves")</f>
        <v>Iris Batista Gonçalves</v>
      </c>
      <c r="D91" s="2" t="str">
        <f>IFERROR(__xludf.DUMMYFUNCTION("""COMPUTED_VALUE"""),"Doppler")</f>
        <v>Doppler</v>
      </c>
      <c r="E91" s="2">
        <f>IFERROR(__xludf.DUMMYFUNCTION("""COMPUTED_VALUE"""),137.37)</f>
        <v>137.37</v>
      </c>
    </row>
    <row r="92">
      <c r="B92" s="7">
        <f>IFERROR(__xludf.DUMMYFUNCTION("""COMPUTED_VALUE"""),44032.0)</f>
        <v>44032</v>
      </c>
      <c r="C92" s="2" t="str">
        <f>IFERROR(__xludf.DUMMYFUNCTION("""COMPUTED_VALUE"""),"Iris Batista Gonçalves")</f>
        <v>Iris Batista Gonçalves</v>
      </c>
      <c r="D92" s="2" t="str">
        <f>IFERROR(__xludf.DUMMYFUNCTION("""COMPUTED_VALUE"""),"Órgãos superficiais")</f>
        <v>Órgãos superficiais</v>
      </c>
      <c r="E92" s="2">
        <f>IFERROR(__xludf.DUMMYFUNCTION("""COMPUTED_VALUE"""),65.28)</f>
        <v>65.28</v>
      </c>
    </row>
    <row r="93">
      <c r="B93" s="7">
        <f>IFERROR(__xludf.DUMMYFUNCTION("""COMPUTED_VALUE"""),44032.0)</f>
        <v>44032</v>
      </c>
      <c r="C93" s="2" t="str">
        <f>IFERROR(__xludf.DUMMYFUNCTION("""COMPUTED_VALUE"""),"Iris Batista Gonçalves")</f>
        <v>Iris Batista Gonçalves</v>
      </c>
      <c r="D93" s="2" t="str">
        <f>IFERROR(__xludf.DUMMYFUNCTION("""COMPUTED_VALUE"""),"Ginecológico")</f>
        <v>Ginecológico</v>
      </c>
      <c r="E93" s="2">
        <f>IFERROR(__xludf.DUMMYFUNCTION("""COMPUTED_VALUE"""),39.8)</f>
        <v>39.8</v>
      </c>
    </row>
    <row r="94">
      <c r="B94" s="7">
        <f>IFERROR(__xludf.DUMMYFUNCTION("""COMPUTED_VALUE"""),44032.0)</f>
        <v>44032</v>
      </c>
      <c r="C94" s="2" t="str">
        <f>IFERROR(__xludf.DUMMYFUNCTION("""COMPUTED_VALUE"""),"Iris Batista Gonçalves")</f>
        <v>Iris Batista Gonçalves</v>
      </c>
      <c r="D94" s="2" t="str">
        <f>IFERROR(__xludf.DUMMYFUNCTION("""COMPUTED_VALUE"""),"Estruturas superficiais")</f>
        <v>Estruturas superficiais</v>
      </c>
      <c r="E94" s="2">
        <f>IFERROR(__xludf.DUMMYFUNCTION("""COMPUTED_VALUE"""),65.28)</f>
        <v>65.28</v>
      </c>
    </row>
    <row r="95">
      <c r="B95" s="7">
        <f>IFERROR(__xludf.DUMMYFUNCTION("""COMPUTED_VALUE"""),44032.0)</f>
        <v>44032</v>
      </c>
      <c r="C95" s="2" t="str">
        <f>IFERROR(__xludf.DUMMYFUNCTION("""COMPUTED_VALUE"""),"Iris Batista Gonçalves")</f>
        <v>Iris Batista Gonçalves</v>
      </c>
      <c r="D95" s="2" t="str">
        <f>IFERROR(__xludf.DUMMYFUNCTION("""COMPUTED_VALUE"""),"Abdomen Total")</f>
        <v>Abdomen Total</v>
      </c>
      <c r="E95" s="2">
        <f>IFERROR(__xludf.DUMMYFUNCTION("""COMPUTED_VALUE"""),130.32)</f>
        <v>130.32</v>
      </c>
    </row>
    <row r="96">
      <c r="B96" s="7">
        <f>IFERROR(__xludf.DUMMYFUNCTION("""COMPUTED_VALUE"""),44025.0)</f>
        <v>44025</v>
      </c>
      <c r="C96" s="2" t="str">
        <f>IFERROR(__xludf.DUMMYFUNCTION("""COMPUTED_VALUE"""),"Isaac Batista Oliveira")</f>
        <v>Isaac Batista Oliveira</v>
      </c>
      <c r="D96" s="2" t="str">
        <f>IFERROR(__xludf.DUMMYFUNCTION("""COMPUTED_VALUE"""),"Abdomen Total")</f>
        <v>Abdomen Total</v>
      </c>
      <c r="E96" s="2">
        <f>IFERROR(__xludf.DUMMYFUNCTION("""COMPUTED_VALUE"""),130.32)</f>
        <v>130.32</v>
      </c>
    </row>
    <row r="97">
      <c r="B97" s="7">
        <f>IFERROR(__xludf.DUMMYFUNCTION("""COMPUTED_VALUE"""),44036.0)</f>
        <v>44036</v>
      </c>
      <c r="C97" s="2" t="str">
        <f>IFERROR(__xludf.DUMMYFUNCTION("""COMPUTED_VALUE"""),"Isnaldo Rodrigues Evangelista Filho")</f>
        <v>Isnaldo Rodrigues Evangelista Filho</v>
      </c>
      <c r="D97" s="2" t="str">
        <f>IFERROR(__xludf.DUMMYFUNCTION("""COMPUTED_VALUE"""),"Abdomen Total")</f>
        <v>Abdomen Total</v>
      </c>
      <c r="E97" s="2">
        <f>IFERROR(__xludf.DUMMYFUNCTION("""COMPUTED_VALUE"""),130.32)</f>
        <v>130.32</v>
      </c>
    </row>
    <row r="98">
      <c r="B98" s="7">
        <f>IFERROR(__xludf.DUMMYFUNCTION("""COMPUTED_VALUE"""),44026.0)</f>
        <v>44026</v>
      </c>
      <c r="C98" s="2" t="str">
        <f>IFERROR(__xludf.DUMMYFUNCTION("""COMPUTED_VALUE"""),"Jaime Cícero do Carmo Filho")</f>
        <v>Jaime Cícero do Carmo Filho</v>
      </c>
      <c r="D98" s="2" t="str">
        <f>IFERROR(__xludf.DUMMYFUNCTION("""COMPUTED_VALUE"""),"Próstata")</f>
        <v>Próstata</v>
      </c>
      <c r="E98" s="2">
        <f>IFERROR(__xludf.DUMMYFUNCTION("""COMPUTED_VALUE"""),55.09)</f>
        <v>55.09</v>
      </c>
    </row>
    <row r="99">
      <c r="B99" s="7">
        <f>IFERROR(__xludf.DUMMYFUNCTION("""COMPUTED_VALUE"""),44026.0)</f>
        <v>44026</v>
      </c>
      <c r="C99" s="2" t="str">
        <f>IFERROR(__xludf.DUMMYFUNCTION("""COMPUTED_VALUE"""),"Jaime Cícero do Carmo Filho")</f>
        <v>Jaime Cícero do Carmo Filho</v>
      </c>
      <c r="D99" s="2" t="str">
        <f>IFERROR(__xludf.DUMMYFUNCTION("""COMPUTED_VALUE"""),"Abdomen Total")</f>
        <v>Abdomen Total</v>
      </c>
      <c r="E99" s="2">
        <f>IFERROR(__xludf.DUMMYFUNCTION("""COMPUTED_VALUE"""),130.32)</f>
        <v>130.32</v>
      </c>
    </row>
    <row r="100">
      <c r="B100" s="7">
        <f>IFERROR(__xludf.DUMMYFUNCTION("""COMPUTED_VALUE"""),44036.0)</f>
        <v>44036</v>
      </c>
      <c r="C100" s="2" t="str">
        <f>IFERROR(__xludf.DUMMYFUNCTION("""COMPUTED_VALUE"""),"Jaqueline Nascimento Eulálio Agra Lima")</f>
        <v>Jaqueline Nascimento Eulálio Agra Lima</v>
      </c>
      <c r="D100" s="2" t="str">
        <f>IFERROR(__xludf.DUMMYFUNCTION("""COMPUTED_VALUE"""),"Doppler")</f>
        <v>Doppler</v>
      </c>
      <c r="E100" s="2">
        <f>IFERROR(__xludf.DUMMYFUNCTION("""COMPUTED_VALUE"""),137.37)</f>
        <v>137.37</v>
      </c>
    </row>
    <row r="101">
      <c r="B101" s="7">
        <f>IFERROR(__xludf.DUMMYFUNCTION("""COMPUTED_VALUE"""),44036.0)</f>
        <v>44036</v>
      </c>
      <c r="C101" s="2" t="str">
        <f>IFERROR(__xludf.DUMMYFUNCTION("""COMPUTED_VALUE"""),"Jaqueline Nascimento Eulálio Agra Lima")</f>
        <v>Jaqueline Nascimento Eulálio Agra Lima</v>
      </c>
      <c r="D101" s="2" t="str">
        <f>IFERROR(__xludf.DUMMYFUNCTION("""COMPUTED_VALUE"""),"Órgãos superficiais")</f>
        <v>Órgãos superficiais</v>
      </c>
      <c r="E101" s="2">
        <f>IFERROR(__xludf.DUMMYFUNCTION("""COMPUTED_VALUE"""),65.28)</f>
        <v>65.28</v>
      </c>
    </row>
    <row r="102">
      <c r="B102" s="7">
        <f>IFERROR(__xludf.DUMMYFUNCTION("""COMPUTED_VALUE"""),44034.0)</f>
        <v>44034</v>
      </c>
      <c r="C102" s="2" t="str">
        <f>IFERROR(__xludf.DUMMYFUNCTION("""COMPUTED_VALUE"""),"João Batista dos Santos")</f>
        <v>João Batista dos Santos</v>
      </c>
      <c r="D102" s="2" t="str">
        <f>IFERROR(__xludf.DUMMYFUNCTION("""COMPUTED_VALUE"""),"Órgãos superficiais")</f>
        <v>Órgãos superficiais</v>
      </c>
      <c r="E102" s="2">
        <f>IFERROR(__xludf.DUMMYFUNCTION("""COMPUTED_VALUE"""),65.28)</f>
        <v>65.28</v>
      </c>
    </row>
    <row r="103">
      <c r="B103" s="7">
        <f>IFERROR(__xludf.DUMMYFUNCTION("""COMPUTED_VALUE"""),44034.0)</f>
        <v>44034</v>
      </c>
      <c r="C103" s="2" t="str">
        <f>IFERROR(__xludf.DUMMYFUNCTION("""COMPUTED_VALUE"""),"João Batista dos Santos")</f>
        <v>João Batista dos Santos</v>
      </c>
      <c r="D103" s="2" t="str">
        <f>IFERROR(__xludf.DUMMYFUNCTION("""COMPUTED_VALUE"""),"Próstata")</f>
        <v>Próstata</v>
      </c>
      <c r="E103" s="2">
        <f>IFERROR(__xludf.DUMMYFUNCTION("""COMPUTED_VALUE"""),55.09)</f>
        <v>55.09</v>
      </c>
    </row>
    <row r="104">
      <c r="B104" s="7">
        <f>IFERROR(__xludf.DUMMYFUNCTION("""COMPUTED_VALUE"""),44034.0)</f>
        <v>44034</v>
      </c>
      <c r="C104" s="2" t="str">
        <f>IFERROR(__xludf.DUMMYFUNCTION("""COMPUTED_VALUE"""),"João Batista dos Santos")</f>
        <v>João Batista dos Santos</v>
      </c>
      <c r="D104" s="2" t="str">
        <f>IFERROR(__xludf.DUMMYFUNCTION("""COMPUTED_VALUE"""),"Abdomen Total")</f>
        <v>Abdomen Total</v>
      </c>
      <c r="E104" s="2">
        <f>IFERROR(__xludf.DUMMYFUNCTION("""COMPUTED_VALUE"""),130.32)</f>
        <v>130.32</v>
      </c>
    </row>
    <row r="105">
      <c r="B105" s="7">
        <f>IFERROR(__xludf.DUMMYFUNCTION("""COMPUTED_VALUE"""),44026.0)</f>
        <v>44026</v>
      </c>
      <c r="C105" s="2" t="str">
        <f>IFERROR(__xludf.DUMMYFUNCTION("""COMPUTED_VALUE"""),"José Barbosa da Silva")</f>
        <v>José Barbosa da Silva</v>
      </c>
      <c r="D105" s="2" t="str">
        <f>IFERROR(__xludf.DUMMYFUNCTION("""COMPUTED_VALUE"""),"Doppler")</f>
        <v>Doppler</v>
      </c>
      <c r="E105" s="2">
        <f>IFERROR(__xludf.DUMMYFUNCTION("""COMPUTED_VALUE"""),137.37)</f>
        <v>137.37</v>
      </c>
    </row>
    <row r="106">
      <c r="B106" s="7">
        <f>IFERROR(__xludf.DUMMYFUNCTION("""COMPUTED_VALUE"""),44026.0)</f>
        <v>44026</v>
      </c>
      <c r="C106" s="2" t="str">
        <f>IFERROR(__xludf.DUMMYFUNCTION("""COMPUTED_VALUE"""),"José Barbosa da Silva")</f>
        <v>José Barbosa da Silva</v>
      </c>
      <c r="D106" s="2" t="str">
        <f>IFERROR(__xludf.DUMMYFUNCTION("""COMPUTED_VALUE"""),"Órgãos superficiais")</f>
        <v>Órgãos superficiais</v>
      </c>
      <c r="E106" s="2">
        <f>IFERROR(__xludf.DUMMYFUNCTION("""COMPUTED_VALUE"""),65.28)</f>
        <v>65.28</v>
      </c>
    </row>
    <row r="107">
      <c r="B107" s="7">
        <f>IFERROR(__xludf.DUMMYFUNCTION("""COMPUTED_VALUE"""),44026.0)</f>
        <v>44026</v>
      </c>
      <c r="C107" s="2" t="str">
        <f>IFERROR(__xludf.DUMMYFUNCTION("""COMPUTED_VALUE"""),"José Barbosa da Silva")</f>
        <v>José Barbosa da Silva</v>
      </c>
      <c r="D107" s="2" t="str">
        <f>IFERROR(__xludf.DUMMYFUNCTION("""COMPUTED_VALUE"""),"Próstata")</f>
        <v>Próstata</v>
      </c>
      <c r="E107" s="2">
        <f>IFERROR(__xludf.DUMMYFUNCTION("""COMPUTED_VALUE"""),55.09)</f>
        <v>55.09</v>
      </c>
    </row>
    <row r="108">
      <c r="B108" s="7">
        <f>IFERROR(__xludf.DUMMYFUNCTION("""COMPUTED_VALUE"""),44026.0)</f>
        <v>44026</v>
      </c>
      <c r="C108" s="2" t="str">
        <f>IFERROR(__xludf.DUMMYFUNCTION("""COMPUTED_VALUE"""),"José Barbosa da Silva")</f>
        <v>José Barbosa da Silva</v>
      </c>
      <c r="D108" s="2" t="str">
        <f>IFERROR(__xludf.DUMMYFUNCTION("""COMPUTED_VALUE"""),"Abdomen Total")</f>
        <v>Abdomen Total</v>
      </c>
      <c r="E108" s="2">
        <f>IFERROR(__xludf.DUMMYFUNCTION("""COMPUTED_VALUE"""),130.32)</f>
        <v>130.32</v>
      </c>
    </row>
    <row r="109">
      <c r="B109" s="7">
        <f>IFERROR(__xludf.DUMMYFUNCTION("""COMPUTED_VALUE"""),44019.0)</f>
        <v>44019</v>
      </c>
      <c r="C109" s="2" t="str">
        <f>IFERROR(__xludf.DUMMYFUNCTION("""COMPUTED_VALUE"""),"José Junior Moura")</f>
        <v>José Junior Moura</v>
      </c>
      <c r="D109" s="2" t="str">
        <f>IFERROR(__xludf.DUMMYFUNCTION("""COMPUTED_VALUE"""),"Próstata")</f>
        <v>Próstata</v>
      </c>
      <c r="E109" s="2">
        <f>IFERROR(__xludf.DUMMYFUNCTION("""COMPUTED_VALUE"""),55.09)</f>
        <v>55.09</v>
      </c>
    </row>
    <row r="110">
      <c r="B110" s="7">
        <f>IFERROR(__xludf.DUMMYFUNCTION("""COMPUTED_VALUE"""),44019.0)</f>
        <v>44019</v>
      </c>
      <c r="C110" s="2" t="str">
        <f>IFERROR(__xludf.DUMMYFUNCTION("""COMPUTED_VALUE"""),"José Junior Moura")</f>
        <v>José Junior Moura</v>
      </c>
      <c r="D110" s="2" t="str">
        <f>IFERROR(__xludf.DUMMYFUNCTION("""COMPUTED_VALUE"""),"Aparelho Urinário")</f>
        <v>Aparelho Urinário</v>
      </c>
      <c r="E110" s="2">
        <f>IFERROR(__xludf.DUMMYFUNCTION("""COMPUTED_VALUE"""),82.14)</f>
        <v>82.14</v>
      </c>
    </row>
    <row r="111">
      <c r="B111" s="7">
        <f>IFERROR(__xludf.DUMMYFUNCTION("""COMPUTED_VALUE"""),44026.0)</f>
        <v>44026</v>
      </c>
      <c r="C111" s="2" t="str">
        <f>IFERROR(__xludf.DUMMYFUNCTION("""COMPUTED_VALUE"""),"José Sotero dos Reis")</f>
        <v>José Sotero dos Reis</v>
      </c>
      <c r="D111" s="2" t="str">
        <f>IFERROR(__xludf.DUMMYFUNCTION("""COMPUTED_VALUE"""),"Próstata")</f>
        <v>Próstata</v>
      </c>
      <c r="E111" s="2">
        <f>IFERROR(__xludf.DUMMYFUNCTION("""COMPUTED_VALUE"""),55.09)</f>
        <v>55.09</v>
      </c>
    </row>
    <row r="112">
      <c r="B112" s="7">
        <f>IFERROR(__xludf.DUMMYFUNCTION("""COMPUTED_VALUE"""),44026.0)</f>
        <v>44026</v>
      </c>
      <c r="C112" s="2" t="str">
        <f>IFERROR(__xludf.DUMMYFUNCTION("""COMPUTED_VALUE"""),"José Sotero dos Reis")</f>
        <v>José Sotero dos Reis</v>
      </c>
      <c r="D112" s="2" t="str">
        <f>IFERROR(__xludf.DUMMYFUNCTION("""COMPUTED_VALUE"""),"Abdomen Total")</f>
        <v>Abdomen Total</v>
      </c>
      <c r="E112" s="2">
        <f>IFERROR(__xludf.DUMMYFUNCTION("""COMPUTED_VALUE"""),130.32)</f>
        <v>130.32</v>
      </c>
    </row>
    <row r="113">
      <c r="B113" s="7">
        <f>IFERROR(__xludf.DUMMYFUNCTION("""COMPUTED_VALUE"""),44021.0)</f>
        <v>44021</v>
      </c>
      <c r="C113" s="2" t="str">
        <f>IFERROR(__xludf.DUMMYFUNCTION("""COMPUTED_VALUE"""),"Josefa Menezes Cruz Batista")</f>
        <v>Josefa Menezes Cruz Batista</v>
      </c>
      <c r="D113" s="2" t="str">
        <f>IFERROR(__xludf.DUMMYFUNCTION("""COMPUTED_VALUE"""),"Abdomen Total")</f>
        <v>Abdomen Total</v>
      </c>
      <c r="E113" s="2">
        <f>IFERROR(__xludf.DUMMYFUNCTION("""COMPUTED_VALUE"""),130.32)</f>
        <v>130.32</v>
      </c>
    </row>
    <row r="114">
      <c r="B114" s="7">
        <f>IFERROR(__xludf.DUMMYFUNCTION("""COMPUTED_VALUE"""),44033.0)</f>
        <v>44033</v>
      </c>
      <c r="C114" s="2" t="str">
        <f>IFERROR(__xludf.DUMMYFUNCTION("""COMPUTED_VALUE"""),"Josefa Silva Amorim")</f>
        <v>Josefa Silva Amorim</v>
      </c>
      <c r="D114" s="2" t="str">
        <f>IFERROR(__xludf.DUMMYFUNCTION("""COMPUTED_VALUE"""),"Abdomen Total")</f>
        <v>Abdomen Total</v>
      </c>
      <c r="E114" s="2">
        <f>IFERROR(__xludf.DUMMYFUNCTION("""COMPUTED_VALUE"""),130.32)</f>
        <v>130.32</v>
      </c>
    </row>
    <row r="115">
      <c r="B115" s="7">
        <f>IFERROR(__xludf.DUMMYFUNCTION("""COMPUTED_VALUE"""),44033.0)</f>
        <v>44033</v>
      </c>
      <c r="C115" s="2" t="str">
        <f>IFERROR(__xludf.DUMMYFUNCTION("""COMPUTED_VALUE"""),"Josefa Silva Amorim")</f>
        <v>Josefa Silva Amorim</v>
      </c>
      <c r="D115" s="2" t="str">
        <f>IFERROR(__xludf.DUMMYFUNCTION("""COMPUTED_VALUE"""),"Doppler")</f>
        <v>Doppler</v>
      </c>
      <c r="E115" s="2">
        <f>IFERROR(__xludf.DUMMYFUNCTION("""COMPUTED_VALUE"""),137.37)</f>
        <v>137.37</v>
      </c>
    </row>
    <row r="116">
      <c r="B116" s="7">
        <f>IFERROR(__xludf.DUMMYFUNCTION("""COMPUTED_VALUE"""),44033.0)</f>
        <v>44033</v>
      </c>
      <c r="C116" s="2" t="str">
        <f>IFERROR(__xludf.DUMMYFUNCTION("""COMPUTED_VALUE"""),"Josefa Silva Amorim")</f>
        <v>Josefa Silva Amorim</v>
      </c>
      <c r="D116" s="2" t="str">
        <f>IFERROR(__xludf.DUMMYFUNCTION("""COMPUTED_VALUE"""),"Órgãos superficiais")</f>
        <v>Órgãos superficiais</v>
      </c>
      <c r="E116" s="2">
        <f>IFERROR(__xludf.DUMMYFUNCTION("""COMPUTED_VALUE"""),65.28)</f>
        <v>65.28</v>
      </c>
    </row>
    <row r="117">
      <c r="B117" s="7">
        <f>IFERROR(__xludf.DUMMYFUNCTION("""COMPUTED_VALUE"""),44028.0)</f>
        <v>44028</v>
      </c>
      <c r="C117" s="2" t="str">
        <f>IFERROR(__xludf.DUMMYFUNCTION("""COMPUTED_VALUE"""),"Joselene Lacerda de Farias")</f>
        <v>Joselene Lacerda de Farias</v>
      </c>
      <c r="D117" s="2" t="str">
        <f>IFERROR(__xludf.DUMMYFUNCTION("""COMPUTED_VALUE"""),"Doppler")</f>
        <v>Doppler</v>
      </c>
      <c r="E117" s="2">
        <f>IFERROR(__xludf.DUMMYFUNCTION("""COMPUTED_VALUE"""),137.37)</f>
        <v>137.37</v>
      </c>
    </row>
    <row r="118">
      <c r="B118" s="7">
        <f>IFERROR(__xludf.DUMMYFUNCTION("""COMPUTED_VALUE"""),44028.0)</f>
        <v>44028</v>
      </c>
      <c r="C118" s="2" t="str">
        <f>IFERROR(__xludf.DUMMYFUNCTION("""COMPUTED_VALUE"""),"Joselene Lacerda de Farias")</f>
        <v>Joselene Lacerda de Farias</v>
      </c>
      <c r="D118" s="2" t="str">
        <f>IFERROR(__xludf.DUMMYFUNCTION("""COMPUTED_VALUE"""),"Órgãos superficiais")</f>
        <v>Órgãos superficiais</v>
      </c>
      <c r="E118" s="2">
        <f>IFERROR(__xludf.DUMMYFUNCTION("""COMPUTED_VALUE"""),65.28)</f>
        <v>65.28</v>
      </c>
    </row>
    <row r="119">
      <c r="B119" s="7">
        <f>IFERROR(__xludf.DUMMYFUNCTION("""COMPUTED_VALUE"""),44033.0)</f>
        <v>44033</v>
      </c>
      <c r="C119" s="2" t="str">
        <f>IFERROR(__xludf.DUMMYFUNCTION("""COMPUTED_VALUE"""),"Josileide Hostio Pinto Delgado")</f>
        <v>Josileide Hostio Pinto Delgado</v>
      </c>
      <c r="D119" s="2" t="str">
        <f>IFERROR(__xludf.DUMMYFUNCTION("""COMPUTED_VALUE"""),"Mamas")</f>
        <v>Mamas</v>
      </c>
      <c r="E119" s="2">
        <f>IFERROR(__xludf.DUMMYFUNCTION("""COMPUTED_VALUE"""),65.28)</f>
        <v>65.28</v>
      </c>
    </row>
    <row r="120">
      <c r="B120" s="7">
        <f>IFERROR(__xludf.DUMMYFUNCTION("""COMPUTED_VALUE"""),44033.0)</f>
        <v>44033</v>
      </c>
      <c r="C120" s="2" t="str">
        <f>IFERROR(__xludf.DUMMYFUNCTION("""COMPUTED_VALUE"""),"Josileide Hostio Pinto Delgado")</f>
        <v>Josileide Hostio Pinto Delgado</v>
      </c>
      <c r="D120" s="2" t="str">
        <f>IFERROR(__xludf.DUMMYFUNCTION("""COMPUTED_VALUE"""),"Transvaginal")</f>
        <v>Transvaginal</v>
      </c>
      <c r="E120" s="2">
        <f>IFERROR(__xludf.DUMMYFUNCTION("""COMPUTED_VALUE"""),72.08)</f>
        <v>72.08</v>
      </c>
    </row>
    <row r="121">
      <c r="B121" s="7">
        <f>IFERROR(__xludf.DUMMYFUNCTION("""COMPUTED_VALUE"""),44033.0)</f>
        <v>44033</v>
      </c>
      <c r="C121" s="2" t="str">
        <f>IFERROR(__xludf.DUMMYFUNCTION("""COMPUTED_VALUE"""),"Josileide Hostio Pinto Delgado")</f>
        <v>Josileide Hostio Pinto Delgado</v>
      </c>
      <c r="D121" s="2" t="str">
        <f>IFERROR(__xludf.DUMMYFUNCTION("""COMPUTED_VALUE"""),"Estruturas superficiais")</f>
        <v>Estruturas superficiais</v>
      </c>
      <c r="E121" s="2">
        <f>IFERROR(__xludf.DUMMYFUNCTION("""COMPUTED_VALUE"""),65.28)</f>
        <v>65.28</v>
      </c>
    </row>
    <row r="122">
      <c r="B122" s="7">
        <f>IFERROR(__xludf.DUMMYFUNCTION("""COMPUTED_VALUE"""),44033.0)</f>
        <v>44033</v>
      </c>
      <c r="C122" s="2" t="str">
        <f>IFERROR(__xludf.DUMMYFUNCTION("""COMPUTED_VALUE"""),"Josileide Hostio Pinto Delgado")</f>
        <v>Josileide Hostio Pinto Delgado</v>
      </c>
      <c r="D122" s="2" t="str">
        <f>IFERROR(__xludf.DUMMYFUNCTION("""COMPUTED_VALUE"""),"Abdomen Total")</f>
        <v>Abdomen Total</v>
      </c>
      <c r="E122" s="2">
        <f>IFERROR(__xludf.DUMMYFUNCTION("""COMPUTED_VALUE"""),130.32)</f>
        <v>130.32</v>
      </c>
    </row>
    <row r="123">
      <c r="B123" s="7">
        <f>IFERROR(__xludf.DUMMYFUNCTION("""COMPUTED_VALUE"""),44022.0)</f>
        <v>44022</v>
      </c>
      <c r="C123" s="2" t="str">
        <f>IFERROR(__xludf.DUMMYFUNCTION("""COMPUTED_VALUE"""),"Juaci Lourenço Silva")</f>
        <v>Juaci Lourenço Silva</v>
      </c>
      <c r="D123" s="2" t="str">
        <f>IFERROR(__xludf.DUMMYFUNCTION("""COMPUTED_VALUE"""),"Próstata")</f>
        <v>Próstata</v>
      </c>
      <c r="E123" s="2">
        <f>IFERROR(__xludf.DUMMYFUNCTION("""COMPUTED_VALUE"""),55.09)</f>
        <v>55.09</v>
      </c>
    </row>
    <row r="124">
      <c r="B124" s="7">
        <f>IFERROR(__xludf.DUMMYFUNCTION("""COMPUTED_VALUE"""),44022.0)</f>
        <v>44022</v>
      </c>
      <c r="C124" s="2" t="str">
        <f>IFERROR(__xludf.DUMMYFUNCTION("""COMPUTED_VALUE"""),"Juaci Lourenço Silva")</f>
        <v>Juaci Lourenço Silva</v>
      </c>
      <c r="D124" s="2" t="str">
        <f>IFERROR(__xludf.DUMMYFUNCTION("""COMPUTED_VALUE"""),"Abdomen Total")</f>
        <v>Abdomen Total</v>
      </c>
      <c r="E124" s="2">
        <f>IFERROR(__xludf.DUMMYFUNCTION("""COMPUTED_VALUE"""),130.32)</f>
        <v>130.32</v>
      </c>
    </row>
    <row r="125">
      <c r="B125" s="7">
        <f>IFERROR(__xludf.DUMMYFUNCTION("""COMPUTED_VALUE"""),44029.0)</f>
        <v>44029</v>
      </c>
      <c r="C125" s="2" t="str">
        <f>IFERROR(__xludf.DUMMYFUNCTION("""COMPUTED_VALUE"""),"Juliana Campos Rodrigues")</f>
        <v>Juliana Campos Rodrigues</v>
      </c>
      <c r="D125" s="2" t="str">
        <f>IFERROR(__xludf.DUMMYFUNCTION("""COMPUTED_VALUE"""),"Mamas")</f>
        <v>Mamas</v>
      </c>
      <c r="E125" s="2">
        <f>IFERROR(__xludf.DUMMYFUNCTION("""COMPUTED_VALUE"""),65.28)</f>
        <v>65.28</v>
      </c>
    </row>
    <row r="126">
      <c r="B126" s="7">
        <f>IFERROR(__xludf.DUMMYFUNCTION("""COMPUTED_VALUE"""),44029.0)</f>
        <v>44029</v>
      </c>
      <c r="C126" s="2" t="str">
        <f>IFERROR(__xludf.DUMMYFUNCTION("""COMPUTED_VALUE"""),"Juliana Campos Rodrigues")</f>
        <v>Juliana Campos Rodrigues</v>
      </c>
      <c r="D126" s="2" t="str">
        <f>IFERROR(__xludf.DUMMYFUNCTION("""COMPUTED_VALUE"""),"Transvaginal")</f>
        <v>Transvaginal</v>
      </c>
      <c r="E126" s="2">
        <f>IFERROR(__xludf.DUMMYFUNCTION("""COMPUTED_VALUE"""),72.08)</f>
        <v>72.08</v>
      </c>
    </row>
    <row r="127">
      <c r="B127" s="7">
        <f>IFERROR(__xludf.DUMMYFUNCTION("""COMPUTED_VALUE"""),44029.0)</f>
        <v>44029</v>
      </c>
      <c r="C127" s="2" t="str">
        <f>IFERROR(__xludf.DUMMYFUNCTION("""COMPUTED_VALUE"""),"Juliana Campos Rodrigues")</f>
        <v>Juliana Campos Rodrigues</v>
      </c>
      <c r="D127" s="2" t="str">
        <f>IFERROR(__xludf.DUMMYFUNCTION("""COMPUTED_VALUE"""),"Estruturas superficiais")</f>
        <v>Estruturas superficiais</v>
      </c>
      <c r="E127" s="2">
        <f>IFERROR(__xludf.DUMMYFUNCTION("""COMPUTED_VALUE"""),65.28)</f>
        <v>65.28</v>
      </c>
    </row>
    <row r="128">
      <c r="B128" s="7">
        <f>IFERROR(__xludf.DUMMYFUNCTION("""COMPUTED_VALUE"""),44011.0)</f>
        <v>44011</v>
      </c>
      <c r="C128" s="2" t="str">
        <f>IFERROR(__xludf.DUMMYFUNCTION("""COMPUTED_VALUE"""),"Kamila Elias Alves")</f>
        <v>Kamila Elias Alves</v>
      </c>
      <c r="D128" s="2" t="str">
        <f>IFERROR(__xludf.DUMMYFUNCTION("""COMPUTED_VALUE"""),"Mamas")</f>
        <v>Mamas</v>
      </c>
      <c r="E128" s="2">
        <f>IFERROR(__xludf.DUMMYFUNCTION("""COMPUTED_VALUE"""),65.28)</f>
        <v>65.28</v>
      </c>
    </row>
    <row r="129">
      <c r="B129" s="7">
        <f>IFERROR(__xludf.DUMMYFUNCTION("""COMPUTED_VALUE"""),44011.0)</f>
        <v>44011</v>
      </c>
      <c r="C129" s="2" t="str">
        <f>IFERROR(__xludf.DUMMYFUNCTION("""COMPUTED_VALUE"""),"Kamila Elias Alves")</f>
        <v>Kamila Elias Alves</v>
      </c>
      <c r="D129" s="2" t="str">
        <f>IFERROR(__xludf.DUMMYFUNCTION("""COMPUTED_VALUE"""),"Órgãos superficiais")</f>
        <v>Órgãos superficiais</v>
      </c>
      <c r="E129" s="2">
        <f>IFERROR(__xludf.DUMMYFUNCTION("""COMPUTED_VALUE"""),65.28)</f>
        <v>65.28</v>
      </c>
    </row>
    <row r="130">
      <c r="B130" s="7">
        <f>IFERROR(__xludf.DUMMYFUNCTION("""COMPUTED_VALUE"""),44011.0)</f>
        <v>44011</v>
      </c>
      <c r="C130" s="2" t="str">
        <f>IFERROR(__xludf.DUMMYFUNCTION("""COMPUTED_VALUE"""),"Kamila Elias Alves")</f>
        <v>Kamila Elias Alves</v>
      </c>
      <c r="D130" s="2" t="str">
        <f>IFERROR(__xludf.DUMMYFUNCTION("""COMPUTED_VALUE"""),"Ginecológico")</f>
        <v>Ginecológico</v>
      </c>
      <c r="E130" s="2">
        <f>IFERROR(__xludf.DUMMYFUNCTION("""COMPUTED_VALUE"""),39.8)</f>
        <v>39.8</v>
      </c>
    </row>
    <row r="131">
      <c r="B131" s="7">
        <f>IFERROR(__xludf.DUMMYFUNCTION("""COMPUTED_VALUE"""),44011.0)</f>
        <v>44011</v>
      </c>
      <c r="C131" s="2" t="str">
        <f>IFERROR(__xludf.DUMMYFUNCTION("""COMPUTED_VALUE"""),"Kamila Elias Alves")</f>
        <v>Kamila Elias Alves</v>
      </c>
      <c r="D131" s="2" t="str">
        <f>IFERROR(__xludf.DUMMYFUNCTION("""COMPUTED_VALUE"""),"Estruturas superficiais")</f>
        <v>Estruturas superficiais</v>
      </c>
      <c r="E131" s="2">
        <f>IFERROR(__xludf.DUMMYFUNCTION("""COMPUTED_VALUE"""),65.28)</f>
        <v>65.28</v>
      </c>
    </row>
    <row r="132">
      <c r="B132" s="7">
        <f>IFERROR(__xludf.DUMMYFUNCTION("""COMPUTED_VALUE"""),44022.0)</f>
        <v>44022</v>
      </c>
      <c r="C132" s="2" t="str">
        <f>IFERROR(__xludf.DUMMYFUNCTION("""COMPUTED_VALUE"""),"Larissa Mota Lima")</f>
        <v>Larissa Mota Lima</v>
      </c>
      <c r="D132" s="2" t="str">
        <f>IFERROR(__xludf.DUMMYFUNCTION("""COMPUTED_VALUE"""),"Órgãos superficiais")</f>
        <v>Órgãos superficiais</v>
      </c>
      <c r="E132" s="2">
        <f>IFERROR(__xludf.DUMMYFUNCTION("""COMPUTED_VALUE"""),65.28)</f>
        <v>65.28</v>
      </c>
    </row>
    <row r="133">
      <c r="B133" s="7">
        <f>IFERROR(__xludf.DUMMYFUNCTION("""COMPUTED_VALUE"""),44029.0)</f>
        <v>44029</v>
      </c>
      <c r="C133" s="2" t="str">
        <f>IFERROR(__xludf.DUMMYFUNCTION("""COMPUTED_VALUE"""),"Leticia de Oliveira Silva Alexandre")</f>
        <v>Leticia de Oliveira Silva Alexandre</v>
      </c>
      <c r="D133" s="2" t="str">
        <f>IFERROR(__xludf.DUMMYFUNCTION("""COMPUTED_VALUE"""),"Ginecológico")</f>
        <v>Ginecológico</v>
      </c>
      <c r="E133" s="2">
        <f>IFERROR(__xludf.DUMMYFUNCTION("""COMPUTED_VALUE"""),39.8)</f>
        <v>39.8</v>
      </c>
    </row>
    <row r="134">
      <c r="B134" s="7">
        <f>IFERROR(__xludf.DUMMYFUNCTION("""COMPUTED_VALUE"""),44032.0)</f>
        <v>44032</v>
      </c>
      <c r="C134" s="2" t="str">
        <f>IFERROR(__xludf.DUMMYFUNCTION("""COMPUTED_VALUE"""),"Luciene Silva Temóteo")</f>
        <v>Luciene Silva Temóteo</v>
      </c>
      <c r="D134" s="2" t="str">
        <f>IFERROR(__xludf.DUMMYFUNCTION("""COMPUTED_VALUE"""),"Mamas")</f>
        <v>Mamas</v>
      </c>
      <c r="E134" s="2">
        <f>IFERROR(__xludf.DUMMYFUNCTION("""COMPUTED_VALUE"""),65.28)</f>
        <v>65.28</v>
      </c>
    </row>
    <row r="135">
      <c r="B135" s="7">
        <f>IFERROR(__xludf.DUMMYFUNCTION("""COMPUTED_VALUE"""),44032.0)</f>
        <v>44032</v>
      </c>
      <c r="C135" s="2" t="str">
        <f>IFERROR(__xludf.DUMMYFUNCTION("""COMPUTED_VALUE"""),"Luciene Silva Temóteo")</f>
        <v>Luciene Silva Temóteo</v>
      </c>
      <c r="D135" s="2" t="str">
        <f>IFERROR(__xludf.DUMMYFUNCTION("""COMPUTED_VALUE"""),"Transvaginal")</f>
        <v>Transvaginal</v>
      </c>
      <c r="E135" s="2">
        <f>IFERROR(__xludf.DUMMYFUNCTION("""COMPUTED_VALUE"""),72.08)</f>
        <v>72.08</v>
      </c>
    </row>
    <row r="136">
      <c r="B136" s="7">
        <f>IFERROR(__xludf.DUMMYFUNCTION("""COMPUTED_VALUE"""),44032.0)</f>
        <v>44032</v>
      </c>
      <c r="C136" s="2" t="str">
        <f>IFERROR(__xludf.DUMMYFUNCTION("""COMPUTED_VALUE"""),"Luciene Silva Temóteo")</f>
        <v>Luciene Silva Temóteo</v>
      </c>
      <c r="D136" s="2" t="str">
        <f>IFERROR(__xludf.DUMMYFUNCTION("""COMPUTED_VALUE"""),"Estruturas superficiais")</f>
        <v>Estruturas superficiais</v>
      </c>
      <c r="E136" s="2">
        <f>IFERROR(__xludf.DUMMYFUNCTION("""COMPUTED_VALUE"""),65.28)</f>
        <v>65.28</v>
      </c>
    </row>
    <row r="137">
      <c r="B137" s="7">
        <f>IFERROR(__xludf.DUMMYFUNCTION("""COMPUTED_VALUE"""),44026.0)</f>
        <v>44026</v>
      </c>
      <c r="C137" s="2" t="str">
        <f>IFERROR(__xludf.DUMMYFUNCTION("""COMPUTED_VALUE"""),"Lucineia Alves de Freitas")</f>
        <v>Lucineia Alves de Freitas</v>
      </c>
      <c r="D137" s="2" t="str">
        <f>IFERROR(__xludf.DUMMYFUNCTION("""COMPUTED_VALUE"""),"Mamas")</f>
        <v>Mamas</v>
      </c>
      <c r="E137" s="2">
        <f>IFERROR(__xludf.DUMMYFUNCTION("""COMPUTED_VALUE"""),65.28)</f>
        <v>65.28</v>
      </c>
    </row>
    <row r="138">
      <c r="B138" s="7">
        <f>IFERROR(__xludf.DUMMYFUNCTION("""COMPUTED_VALUE"""),44026.0)</f>
        <v>44026</v>
      </c>
      <c r="C138" s="2" t="str">
        <f>IFERROR(__xludf.DUMMYFUNCTION("""COMPUTED_VALUE"""),"Lucineia Alves de Freitas")</f>
        <v>Lucineia Alves de Freitas</v>
      </c>
      <c r="D138" s="2" t="str">
        <f>IFERROR(__xludf.DUMMYFUNCTION("""COMPUTED_VALUE"""),"Estruturas superficiais")</f>
        <v>Estruturas superficiais</v>
      </c>
      <c r="E138" s="2">
        <f>IFERROR(__xludf.DUMMYFUNCTION("""COMPUTED_VALUE"""),65.28)</f>
        <v>65.28</v>
      </c>
    </row>
    <row r="139">
      <c r="B139" s="7">
        <f>IFERROR(__xludf.DUMMYFUNCTION("""COMPUTED_VALUE"""),44026.0)</f>
        <v>44026</v>
      </c>
      <c r="C139" s="2" t="str">
        <f>IFERROR(__xludf.DUMMYFUNCTION("""COMPUTED_VALUE"""),"Lucineia Alves de Freitas")</f>
        <v>Lucineia Alves de Freitas</v>
      </c>
      <c r="D139" s="2" t="str">
        <f>IFERROR(__xludf.DUMMYFUNCTION("""COMPUTED_VALUE"""),"Abdomen Total")</f>
        <v>Abdomen Total</v>
      </c>
      <c r="E139" s="2">
        <f>IFERROR(__xludf.DUMMYFUNCTION("""COMPUTED_VALUE"""),130.32)</f>
        <v>130.32</v>
      </c>
    </row>
    <row r="140">
      <c r="B140" s="7">
        <f>IFERROR(__xludf.DUMMYFUNCTION("""COMPUTED_VALUE"""),44025.0)</f>
        <v>44025</v>
      </c>
      <c r="C140" s="2" t="str">
        <f>IFERROR(__xludf.DUMMYFUNCTION("""COMPUTED_VALUE"""),"Mailda Amorim Medeiros")</f>
        <v>Mailda Amorim Medeiros</v>
      </c>
      <c r="D140" s="2" t="str">
        <f>IFERROR(__xludf.DUMMYFUNCTION("""COMPUTED_VALUE"""),"Mamas")</f>
        <v>Mamas</v>
      </c>
      <c r="E140" s="2">
        <f>IFERROR(__xludf.DUMMYFUNCTION("""COMPUTED_VALUE"""),65.28)</f>
        <v>65.28</v>
      </c>
    </row>
    <row r="141">
      <c r="B141" s="7">
        <f>IFERROR(__xludf.DUMMYFUNCTION("""COMPUTED_VALUE"""),44025.0)</f>
        <v>44025</v>
      </c>
      <c r="C141" s="2" t="str">
        <f>IFERROR(__xludf.DUMMYFUNCTION("""COMPUTED_VALUE"""),"Mailda Amorim Medeiros")</f>
        <v>Mailda Amorim Medeiros</v>
      </c>
      <c r="D141" s="2" t="str">
        <f>IFERROR(__xludf.DUMMYFUNCTION("""COMPUTED_VALUE"""),"Órgãos superficiais")</f>
        <v>Órgãos superficiais</v>
      </c>
      <c r="E141" s="2">
        <f>IFERROR(__xludf.DUMMYFUNCTION("""COMPUTED_VALUE"""),65.28)</f>
        <v>65.28</v>
      </c>
    </row>
    <row r="142">
      <c r="B142" s="7">
        <f>IFERROR(__xludf.DUMMYFUNCTION("""COMPUTED_VALUE"""),44025.0)</f>
        <v>44025</v>
      </c>
      <c r="C142" s="2" t="str">
        <f>IFERROR(__xludf.DUMMYFUNCTION("""COMPUTED_VALUE"""),"Mailda Amorim Medeiros")</f>
        <v>Mailda Amorim Medeiros</v>
      </c>
      <c r="D142" s="2" t="str">
        <f>IFERROR(__xludf.DUMMYFUNCTION("""COMPUTED_VALUE"""),"Transvaginal")</f>
        <v>Transvaginal</v>
      </c>
      <c r="E142" s="2">
        <f>IFERROR(__xludf.DUMMYFUNCTION("""COMPUTED_VALUE"""),72.08)</f>
        <v>72.08</v>
      </c>
    </row>
    <row r="143">
      <c r="B143" s="7">
        <f>IFERROR(__xludf.DUMMYFUNCTION("""COMPUTED_VALUE"""),44025.0)</f>
        <v>44025</v>
      </c>
      <c r="C143" s="2" t="str">
        <f>IFERROR(__xludf.DUMMYFUNCTION("""COMPUTED_VALUE"""),"Mailda Amorim Medeiros")</f>
        <v>Mailda Amorim Medeiros</v>
      </c>
      <c r="D143" s="2" t="str">
        <f>IFERROR(__xludf.DUMMYFUNCTION("""COMPUTED_VALUE"""),"Estruturas superficiais")</f>
        <v>Estruturas superficiais</v>
      </c>
      <c r="E143" s="2">
        <f>IFERROR(__xludf.DUMMYFUNCTION("""COMPUTED_VALUE"""),65.28)</f>
        <v>65.28</v>
      </c>
    </row>
    <row r="144">
      <c r="B144" s="7">
        <f>IFERROR(__xludf.DUMMYFUNCTION("""COMPUTED_VALUE"""),44027.0)</f>
        <v>44027</v>
      </c>
      <c r="C144" s="2" t="str">
        <f>IFERROR(__xludf.DUMMYFUNCTION("""COMPUTED_VALUE"""),"Mailda Amorim Medeiros")</f>
        <v>Mailda Amorim Medeiros</v>
      </c>
      <c r="D144" s="2" t="str">
        <f>IFERROR(__xludf.DUMMYFUNCTION("""COMPUTED_VALUE"""),"Abdomen Total")</f>
        <v>Abdomen Total</v>
      </c>
      <c r="E144" s="2">
        <f>IFERROR(__xludf.DUMMYFUNCTION("""COMPUTED_VALUE"""),130.32)</f>
        <v>130.32</v>
      </c>
    </row>
    <row r="145">
      <c r="B145" s="7">
        <f>IFERROR(__xludf.DUMMYFUNCTION("""COMPUTED_VALUE"""),44027.0)</f>
        <v>44027</v>
      </c>
      <c r="C145" s="2" t="str">
        <f>IFERROR(__xludf.DUMMYFUNCTION("""COMPUTED_VALUE"""),"Manoel Ferreira Pimentel")</f>
        <v>Manoel Ferreira Pimentel</v>
      </c>
      <c r="D145" s="2" t="str">
        <f>IFERROR(__xludf.DUMMYFUNCTION("""COMPUTED_VALUE"""),"Próstata")</f>
        <v>Próstata</v>
      </c>
      <c r="E145" s="2">
        <f>IFERROR(__xludf.DUMMYFUNCTION("""COMPUTED_VALUE"""),55.09)</f>
        <v>55.09</v>
      </c>
    </row>
    <row r="146">
      <c r="B146" s="7">
        <f>IFERROR(__xludf.DUMMYFUNCTION("""COMPUTED_VALUE"""),44027.0)</f>
        <v>44027</v>
      </c>
      <c r="C146" s="2" t="str">
        <f>IFERROR(__xludf.DUMMYFUNCTION("""COMPUTED_VALUE"""),"Manoel Ferreira Pimentel")</f>
        <v>Manoel Ferreira Pimentel</v>
      </c>
      <c r="D146" s="2" t="str">
        <f>IFERROR(__xludf.DUMMYFUNCTION("""COMPUTED_VALUE"""),"Abdomen Total")</f>
        <v>Abdomen Total</v>
      </c>
      <c r="E146" s="2">
        <f>IFERROR(__xludf.DUMMYFUNCTION("""COMPUTED_VALUE"""),130.32)</f>
        <v>130.32</v>
      </c>
    </row>
    <row r="147">
      <c r="B147" s="7">
        <f>IFERROR(__xludf.DUMMYFUNCTION("""COMPUTED_VALUE"""),44029.0)</f>
        <v>44029</v>
      </c>
      <c r="C147" s="2" t="str">
        <f>IFERROR(__xludf.DUMMYFUNCTION("""COMPUTED_VALUE"""),"Márcia de Oliveira Alves Santos")</f>
        <v>Márcia de Oliveira Alves Santos</v>
      </c>
      <c r="D147" s="2" t="str">
        <f>IFERROR(__xludf.DUMMYFUNCTION("""COMPUTED_VALUE"""),"Abdomen Total")</f>
        <v>Abdomen Total</v>
      </c>
      <c r="E147" s="2">
        <f>IFERROR(__xludf.DUMMYFUNCTION("""COMPUTED_VALUE"""),130.32)</f>
        <v>130.32</v>
      </c>
    </row>
    <row r="148">
      <c r="B148" s="7">
        <f>IFERROR(__xludf.DUMMYFUNCTION("""COMPUTED_VALUE"""),44036.0)</f>
        <v>44036</v>
      </c>
      <c r="C148" s="2" t="str">
        <f>IFERROR(__xludf.DUMMYFUNCTION("""COMPUTED_VALUE"""),"Márcia Marisa Menezes Evangelista")</f>
        <v>Márcia Marisa Menezes Evangelista</v>
      </c>
      <c r="D148" s="2" t="str">
        <f>IFERROR(__xludf.DUMMYFUNCTION("""COMPUTED_VALUE"""),"Mamas")</f>
        <v>Mamas</v>
      </c>
      <c r="E148" s="2">
        <f>IFERROR(__xludf.DUMMYFUNCTION("""COMPUTED_VALUE"""),65.28)</f>
        <v>65.28</v>
      </c>
    </row>
    <row r="149">
      <c r="B149" s="7">
        <f>IFERROR(__xludf.DUMMYFUNCTION("""COMPUTED_VALUE"""),44036.0)</f>
        <v>44036</v>
      </c>
      <c r="C149" s="2" t="str">
        <f>IFERROR(__xludf.DUMMYFUNCTION("""COMPUTED_VALUE"""),"Márcia Marisa Menezes Evangelista")</f>
        <v>Márcia Marisa Menezes Evangelista</v>
      </c>
      <c r="D149" s="2" t="str">
        <f>IFERROR(__xludf.DUMMYFUNCTION("""COMPUTED_VALUE"""),"Transvaginal")</f>
        <v>Transvaginal</v>
      </c>
      <c r="E149" s="2">
        <f>IFERROR(__xludf.DUMMYFUNCTION("""COMPUTED_VALUE"""),72.08)</f>
        <v>72.08</v>
      </c>
    </row>
    <row r="150">
      <c r="B150" s="7">
        <f>IFERROR(__xludf.DUMMYFUNCTION("""COMPUTED_VALUE"""),44036.0)</f>
        <v>44036</v>
      </c>
      <c r="C150" s="2" t="str">
        <f>IFERROR(__xludf.DUMMYFUNCTION("""COMPUTED_VALUE"""),"Márcia Marisa Menezes Evangelista")</f>
        <v>Márcia Marisa Menezes Evangelista</v>
      </c>
      <c r="D150" s="2" t="str">
        <f>IFERROR(__xludf.DUMMYFUNCTION("""COMPUTED_VALUE"""),"Estruturas superficiais")</f>
        <v>Estruturas superficiais</v>
      </c>
      <c r="E150" s="2">
        <f>IFERROR(__xludf.DUMMYFUNCTION("""COMPUTED_VALUE"""),65.28)</f>
        <v>65.28</v>
      </c>
    </row>
    <row r="151">
      <c r="B151" s="7">
        <f>IFERROR(__xludf.DUMMYFUNCTION("""COMPUTED_VALUE"""),44036.0)</f>
        <v>44036</v>
      </c>
      <c r="C151" s="2" t="str">
        <f>IFERROR(__xludf.DUMMYFUNCTION("""COMPUTED_VALUE"""),"Márcia Marisa Menezes Evangelista")</f>
        <v>Márcia Marisa Menezes Evangelista</v>
      </c>
      <c r="D151" s="2" t="str">
        <f>IFERROR(__xludf.DUMMYFUNCTION("""COMPUTED_VALUE"""),"Abdomen Total")</f>
        <v>Abdomen Total</v>
      </c>
      <c r="E151" s="2">
        <f>IFERROR(__xludf.DUMMYFUNCTION("""COMPUTED_VALUE"""),130.32)</f>
        <v>130.32</v>
      </c>
    </row>
    <row r="152">
      <c r="B152" s="7">
        <f>IFERROR(__xludf.DUMMYFUNCTION("""COMPUTED_VALUE"""),44033.0)</f>
        <v>44033</v>
      </c>
      <c r="C152" s="2" t="str">
        <f>IFERROR(__xludf.DUMMYFUNCTION("""COMPUTED_VALUE"""),"Márcia Tavares Silva")</f>
        <v>Márcia Tavares Silva</v>
      </c>
      <c r="D152" s="2" t="str">
        <f>IFERROR(__xludf.DUMMYFUNCTION("""COMPUTED_VALUE"""),"Órgãos superficiais")</f>
        <v>Órgãos superficiais</v>
      </c>
      <c r="E152" s="2">
        <f>IFERROR(__xludf.DUMMYFUNCTION("""COMPUTED_VALUE"""),65.28)</f>
        <v>65.28</v>
      </c>
    </row>
    <row r="153">
      <c r="B153" s="7">
        <f>IFERROR(__xludf.DUMMYFUNCTION("""COMPUTED_VALUE"""),44033.0)</f>
        <v>44033</v>
      </c>
      <c r="C153" s="2" t="str">
        <f>IFERROR(__xludf.DUMMYFUNCTION("""COMPUTED_VALUE"""),"Márcia Tavares Silva")</f>
        <v>Márcia Tavares Silva</v>
      </c>
      <c r="D153" s="2" t="str">
        <f>IFERROR(__xludf.DUMMYFUNCTION("""COMPUTED_VALUE"""),"Abdomen Total")</f>
        <v>Abdomen Total</v>
      </c>
      <c r="E153" s="2">
        <f>IFERROR(__xludf.DUMMYFUNCTION("""COMPUTED_VALUE"""),130.32)</f>
        <v>130.32</v>
      </c>
    </row>
    <row r="154">
      <c r="B154" s="7">
        <f>IFERROR(__xludf.DUMMYFUNCTION("""COMPUTED_VALUE"""),44033.0)</f>
        <v>44033</v>
      </c>
      <c r="C154" s="2" t="str">
        <f>IFERROR(__xludf.DUMMYFUNCTION("""COMPUTED_VALUE"""),"Márcia Vieira Dantas de Lucena")</f>
        <v>Márcia Vieira Dantas de Lucena</v>
      </c>
      <c r="D154" s="2" t="str">
        <f>IFERROR(__xludf.DUMMYFUNCTION("""COMPUTED_VALUE"""),"Mamas")</f>
        <v>Mamas</v>
      </c>
      <c r="E154" s="2">
        <f>IFERROR(__xludf.DUMMYFUNCTION("""COMPUTED_VALUE"""),65.28)</f>
        <v>65.28</v>
      </c>
    </row>
    <row r="155">
      <c r="B155" s="7">
        <f>IFERROR(__xludf.DUMMYFUNCTION("""COMPUTED_VALUE"""),44033.0)</f>
        <v>44033</v>
      </c>
      <c r="C155" s="2" t="str">
        <f>IFERROR(__xludf.DUMMYFUNCTION("""COMPUTED_VALUE"""),"Márcia Vieira Dantas de Lucena")</f>
        <v>Márcia Vieira Dantas de Lucena</v>
      </c>
      <c r="D155" s="2" t="str">
        <f>IFERROR(__xludf.DUMMYFUNCTION("""COMPUTED_VALUE"""),"Estruturas superficiais")</f>
        <v>Estruturas superficiais</v>
      </c>
      <c r="E155" s="2">
        <f>IFERROR(__xludf.DUMMYFUNCTION("""COMPUTED_VALUE"""),65.28)</f>
        <v>65.28</v>
      </c>
    </row>
    <row r="156">
      <c r="B156" s="7">
        <f>IFERROR(__xludf.DUMMYFUNCTION("""COMPUTED_VALUE"""),44022.0)</f>
        <v>44022</v>
      </c>
      <c r="C156" s="2" t="str">
        <f>IFERROR(__xludf.DUMMYFUNCTION("""COMPUTED_VALUE"""),"Marconi Barkokebas Cavalcanti")</f>
        <v>Marconi Barkokebas Cavalcanti</v>
      </c>
      <c r="D156" s="2" t="str">
        <f>IFERROR(__xludf.DUMMYFUNCTION("""COMPUTED_VALUE"""),"Órgãos superficiais")</f>
        <v>Órgãos superficiais</v>
      </c>
      <c r="E156" s="2">
        <f>IFERROR(__xludf.DUMMYFUNCTION("""COMPUTED_VALUE"""),65.28)</f>
        <v>65.28</v>
      </c>
    </row>
    <row r="157">
      <c r="B157" s="7">
        <f>IFERROR(__xludf.DUMMYFUNCTION("""COMPUTED_VALUE"""),44022.0)</f>
        <v>44022</v>
      </c>
      <c r="C157" s="2" t="str">
        <f>IFERROR(__xludf.DUMMYFUNCTION("""COMPUTED_VALUE"""),"Marconi Barkokebas Cavalcanti")</f>
        <v>Marconi Barkokebas Cavalcanti</v>
      </c>
      <c r="D157" s="2" t="str">
        <f>IFERROR(__xludf.DUMMYFUNCTION("""COMPUTED_VALUE"""),"Próstata")</f>
        <v>Próstata</v>
      </c>
      <c r="E157" s="2">
        <f>IFERROR(__xludf.DUMMYFUNCTION("""COMPUTED_VALUE"""),55.09)</f>
        <v>55.09</v>
      </c>
    </row>
    <row r="158">
      <c r="B158" s="7">
        <f>IFERROR(__xludf.DUMMYFUNCTION("""COMPUTED_VALUE"""),44022.0)</f>
        <v>44022</v>
      </c>
      <c r="C158" s="2" t="str">
        <f>IFERROR(__xludf.DUMMYFUNCTION("""COMPUTED_VALUE"""),"Marconi Barkokebas Cavalcanti")</f>
        <v>Marconi Barkokebas Cavalcanti</v>
      </c>
      <c r="D158" s="2" t="str">
        <f>IFERROR(__xludf.DUMMYFUNCTION("""COMPUTED_VALUE"""),"Abdomen Total")</f>
        <v>Abdomen Total</v>
      </c>
      <c r="E158" s="2">
        <f>IFERROR(__xludf.DUMMYFUNCTION("""COMPUTED_VALUE"""),130.32)</f>
        <v>130.32</v>
      </c>
    </row>
    <row r="159">
      <c r="B159" s="7">
        <f>IFERROR(__xludf.DUMMYFUNCTION("""COMPUTED_VALUE"""),44035.0)</f>
        <v>44035</v>
      </c>
      <c r="C159" s="2" t="str">
        <f>IFERROR(__xludf.DUMMYFUNCTION("""COMPUTED_VALUE"""),"Marconi Gomes de Araújo")</f>
        <v>Marconi Gomes de Araújo</v>
      </c>
      <c r="D159" s="2" t="str">
        <f>IFERROR(__xludf.DUMMYFUNCTION("""COMPUTED_VALUE"""),"Próstata")</f>
        <v>Próstata</v>
      </c>
      <c r="E159" s="2">
        <f>IFERROR(__xludf.DUMMYFUNCTION("""COMPUTED_VALUE"""),55.09)</f>
        <v>55.09</v>
      </c>
    </row>
    <row r="160">
      <c r="B160" s="7">
        <f>IFERROR(__xludf.DUMMYFUNCTION("""COMPUTED_VALUE"""),44035.0)</f>
        <v>44035</v>
      </c>
      <c r="C160" s="2" t="str">
        <f>IFERROR(__xludf.DUMMYFUNCTION("""COMPUTED_VALUE"""),"Marconi Gomes de Araújo")</f>
        <v>Marconi Gomes de Araújo</v>
      </c>
      <c r="D160" s="2" t="str">
        <f>IFERROR(__xludf.DUMMYFUNCTION("""COMPUTED_VALUE"""),"Abdominal")</f>
        <v>Abdominal</v>
      </c>
      <c r="E160" s="2">
        <f>IFERROR(__xludf.DUMMYFUNCTION("""COMPUTED_VALUE"""),87.13)</f>
        <v>87.13</v>
      </c>
    </row>
    <row r="161">
      <c r="B161" s="7">
        <f>IFERROR(__xludf.DUMMYFUNCTION("""COMPUTED_VALUE"""),44025.0)</f>
        <v>44025</v>
      </c>
      <c r="C161" s="2" t="str">
        <f>IFERROR(__xludf.DUMMYFUNCTION("""COMPUTED_VALUE"""),"Margarete Cabral de Freitas")</f>
        <v>Margarete Cabral de Freitas</v>
      </c>
      <c r="D161" s="2" t="str">
        <f>IFERROR(__xludf.DUMMYFUNCTION("""COMPUTED_VALUE"""),"Mamas")</f>
        <v>Mamas</v>
      </c>
      <c r="E161" s="2">
        <f>IFERROR(__xludf.DUMMYFUNCTION("""COMPUTED_VALUE"""),65.28)</f>
        <v>65.28</v>
      </c>
    </row>
    <row r="162">
      <c r="B162" s="7">
        <f>IFERROR(__xludf.DUMMYFUNCTION("""COMPUTED_VALUE"""),44025.0)</f>
        <v>44025</v>
      </c>
      <c r="C162" s="2" t="str">
        <f>IFERROR(__xludf.DUMMYFUNCTION("""COMPUTED_VALUE"""),"Margarete Cabral de Freitas")</f>
        <v>Margarete Cabral de Freitas</v>
      </c>
      <c r="D162" s="2" t="str">
        <f>IFERROR(__xludf.DUMMYFUNCTION("""COMPUTED_VALUE"""),"Abdominal")</f>
        <v>Abdominal</v>
      </c>
      <c r="E162" s="2">
        <f>IFERROR(__xludf.DUMMYFUNCTION("""COMPUTED_VALUE"""),87.13)</f>
        <v>87.13</v>
      </c>
    </row>
    <row r="163">
      <c r="B163" s="7">
        <f>IFERROR(__xludf.DUMMYFUNCTION("""COMPUTED_VALUE"""),44025.0)</f>
        <v>44025</v>
      </c>
      <c r="C163" s="2" t="str">
        <f>IFERROR(__xludf.DUMMYFUNCTION("""COMPUTED_VALUE"""),"Margarete Cabral de Freitas")</f>
        <v>Margarete Cabral de Freitas</v>
      </c>
      <c r="D163" s="2" t="str">
        <f>IFERROR(__xludf.DUMMYFUNCTION("""COMPUTED_VALUE"""),"Transvaginal")</f>
        <v>Transvaginal</v>
      </c>
      <c r="E163" s="2">
        <f>IFERROR(__xludf.DUMMYFUNCTION("""COMPUTED_VALUE"""),72.08)</f>
        <v>72.08</v>
      </c>
    </row>
    <row r="164">
      <c r="B164" s="7">
        <f>IFERROR(__xludf.DUMMYFUNCTION("""COMPUTED_VALUE"""),44025.0)</f>
        <v>44025</v>
      </c>
      <c r="C164" s="2" t="str">
        <f>IFERROR(__xludf.DUMMYFUNCTION("""COMPUTED_VALUE"""),"Margarete Cabral de Freitas")</f>
        <v>Margarete Cabral de Freitas</v>
      </c>
      <c r="D164" s="2" t="str">
        <f>IFERROR(__xludf.DUMMYFUNCTION("""COMPUTED_VALUE"""),"Estruturas superficiais")</f>
        <v>Estruturas superficiais</v>
      </c>
      <c r="E164" s="2">
        <f>IFERROR(__xludf.DUMMYFUNCTION("""COMPUTED_VALUE"""),65.28)</f>
        <v>65.28</v>
      </c>
    </row>
    <row r="165">
      <c r="B165" s="7">
        <f>IFERROR(__xludf.DUMMYFUNCTION("""COMPUTED_VALUE"""),44036.0)</f>
        <v>44036</v>
      </c>
      <c r="C165" s="2" t="str">
        <f>IFERROR(__xludf.DUMMYFUNCTION("""COMPUTED_VALUE"""),"Maria Acycléa Pinto de Sousa Carvalho")</f>
        <v>Maria Acycléa Pinto de Sousa Carvalho</v>
      </c>
      <c r="D165" s="2" t="str">
        <f>IFERROR(__xludf.DUMMYFUNCTION("""COMPUTED_VALUE"""),"Mamas")</f>
        <v>Mamas</v>
      </c>
      <c r="E165" s="2">
        <f>IFERROR(__xludf.DUMMYFUNCTION("""COMPUTED_VALUE"""),65.28)</f>
        <v>65.28</v>
      </c>
    </row>
    <row r="166">
      <c r="B166" s="7">
        <f>IFERROR(__xludf.DUMMYFUNCTION("""COMPUTED_VALUE"""),44036.0)</f>
        <v>44036</v>
      </c>
      <c r="C166" s="2" t="str">
        <f>IFERROR(__xludf.DUMMYFUNCTION("""COMPUTED_VALUE"""),"Maria Acycléa Pinto de Sousa Carvalho")</f>
        <v>Maria Acycléa Pinto de Sousa Carvalho</v>
      </c>
      <c r="D166" s="2" t="str">
        <f>IFERROR(__xludf.DUMMYFUNCTION("""COMPUTED_VALUE"""),"Transvaginal")</f>
        <v>Transvaginal</v>
      </c>
      <c r="E166" s="2">
        <f>IFERROR(__xludf.DUMMYFUNCTION("""COMPUTED_VALUE"""),72.08)</f>
        <v>72.08</v>
      </c>
    </row>
    <row r="167">
      <c r="B167" s="7">
        <f>IFERROR(__xludf.DUMMYFUNCTION("""COMPUTED_VALUE"""),44036.0)</f>
        <v>44036</v>
      </c>
      <c r="C167" s="2" t="str">
        <f>IFERROR(__xludf.DUMMYFUNCTION("""COMPUTED_VALUE"""),"Maria Acycléa Pinto de Sousa Carvalho")</f>
        <v>Maria Acycléa Pinto de Sousa Carvalho</v>
      </c>
      <c r="D167" s="2" t="str">
        <f>IFERROR(__xludf.DUMMYFUNCTION("""COMPUTED_VALUE"""),"Estruturas superficiais")</f>
        <v>Estruturas superficiais</v>
      </c>
      <c r="E167" s="2">
        <f>IFERROR(__xludf.DUMMYFUNCTION("""COMPUTED_VALUE"""),65.28)</f>
        <v>65.28</v>
      </c>
    </row>
    <row r="168">
      <c r="B168" s="7">
        <f>IFERROR(__xludf.DUMMYFUNCTION("""COMPUTED_VALUE"""),44036.0)</f>
        <v>44036</v>
      </c>
      <c r="C168" s="2" t="str">
        <f>IFERROR(__xludf.DUMMYFUNCTION("""COMPUTED_VALUE"""),"Maria Acycléa Pinto de Sousa Carvalho")</f>
        <v>Maria Acycléa Pinto de Sousa Carvalho</v>
      </c>
      <c r="D168" s="2" t="str">
        <f>IFERROR(__xludf.DUMMYFUNCTION("""COMPUTED_VALUE"""),"Abdomen Total")</f>
        <v>Abdomen Total</v>
      </c>
      <c r="E168" s="2">
        <f>IFERROR(__xludf.DUMMYFUNCTION("""COMPUTED_VALUE"""),130.32)</f>
        <v>130.32</v>
      </c>
    </row>
    <row r="169">
      <c r="B169" s="7">
        <f>IFERROR(__xludf.DUMMYFUNCTION("""COMPUTED_VALUE"""),44027.0)</f>
        <v>44027</v>
      </c>
      <c r="C169" s="2" t="str">
        <f>IFERROR(__xludf.DUMMYFUNCTION("""COMPUTED_VALUE"""),"Maria Angela de Lucena Silva")</f>
        <v>Maria Angela de Lucena Silva</v>
      </c>
      <c r="D169" s="2" t="str">
        <f>IFERROR(__xludf.DUMMYFUNCTION("""COMPUTED_VALUE"""),"Transvaginal")</f>
        <v>Transvaginal</v>
      </c>
      <c r="E169" s="2">
        <f>IFERROR(__xludf.DUMMYFUNCTION("""COMPUTED_VALUE"""),72.08)</f>
        <v>72.08</v>
      </c>
    </row>
    <row r="170">
      <c r="B170" s="7">
        <f>IFERROR(__xludf.DUMMYFUNCTION("""COMPUTED_VALUE"""),44027.0)</f>
        <v>44027</v>
      </c>
      <c r="C170" s="2" t="str">
        <f>IFERROR(__xludf.DUMMYFUNCTION("""COMPUTED_VALUE"""),"Maria Angela de Lucena Silva")</f>
        <v>Maria Angela de Lucena Silva</v>
      </c>
      <c r="D170" s="2" t="str">
        <f>IFERROR(__xludf.DUMMYFUNCTION("""COMPUTED_VALUE"""),"Abdomen Total")</f>
        <v>Abdomen Total</v>
      </c>
      <c r="E170" s="2">
        <f>IFERROR(__xludf.DUMMYFUNCTION("""COMPUTED_VALUE"""),130.32)</f>
        <v>130.32</v>
      </c>
    </row>
    <row r="171">
      <c r="B171" s="7">
        <f>IFERROR(__xludf.DUMMYFUNCTION("""COMPUTED_VALUE"""),44032.0)</f>
        <v>44032</v>
      </c>
      <c r="C171" s="2" t="str">
        <f>IFERROR(__xludf.DUMMYFUNCTION("""COMPUTED_VALUE"""),"Maria Aparecida de Morais Aires")</f>
        <v>Maria Aparecida de Morais Aires</v>
      </c>
      <c r="D171" s="2" t="str">
        <f>IFERROR(__xludf.DUMMYFUNCTION("""COMPUTED_VALUE"""),"Mamas")</f>
        <v>Mamas</v>
      </c>
      <c r="E171" s="2">
        <f>IFERROR(__xludf.DUMMYFUNCTION("""COMPUTED_VALUE"""),65.28)</f>
        <v>65.28</v>
      </c>
    </row>
    <row r="172">
      <c r="B172" s="7">
        <f>IFERROR(__xludf.DUMMYFUNCTION("""COMPUTED_VALUE"""),44032.0)</f>
        <v>44032</v>
      </c>
      <c r="C172" s="2" t="str">
        <f>IFERROR(__xludf.DUMMYFUNCTION("""COMPUTED_VALUE"""),"Maria Aparecida de Morais Aires")</f>
        <v>Maria Aparecida de Morais Aires</v>
      </c>
      <c r="D172" s="2" t="str">
        <f>IFERROR(__xludf.DUMMYFUNCTION("""COMPUTED_VALUE"""),"Órgãos superficiais")</f>
        <v>Órgãos superficiais</v>
      </c>
      <c r="E172" s="2">
        <f>IFERROR(__xludf.DUMMYFUNCTION("""COMPUTED_VALUE"""),65.28)</f>
        <v>65.28</v>
      </c>
    </row>
    <row r="173">
      <c r="B173" s="7">
        <f>IFERROR(__xludf.DUMMYFUNCTION("""COMPUTED_VALUE"""),44032.0)</f>
        <v>44032</v>
      </c>
      <c r="C173" s="2" t="str">
        <f>IFERROR(__xludf.DUMMYFUNCTION("""COMPUTED_VALUE"""),"Maria Aparecida de Morais Aires")</f>
        <v>Maria Aparecida de Morais Aires</v>
      </c>
      <c r="D173" s="2" t="str">
        <f>IFERROR(__xludf.DUMMYFUNCTION("""COMPUTED_VALUE"""),"Transvaginal")</f>
        <v>Transvaginal</v>
      </c>
      <c r="E173" s="2">
        <f>IFERROR(__xludf.DUMMYFUNCTION("""COMPUTED_VALUE"""),72.08)</f>
        <v>72.08</v>
      </c>
    </row>
    <row r="174">
      <c r="B174" s="7">
        <f>IFERROR(__xludf.DUMMYFUNCTION("""COMPUTED_VALUE"""),44032.0)</f>
        <v>44032</v>
      </c>
      <c r="C174" s="2" t="str">
        <f>IFERROR(__xludf.DUMMYFUNCTION("""COMPUTED_VALUE"""),"Maria Aparecida de Morais Aires")</f>
        <v>Maria Aparecida de Morais Aires</v>
      </c>
      <c r="D174" s="2" t="str">
        <f>IFERROR(__xludf.DUMMYFUNCTION("""COMPUTED_VALUE"""),"Estruturas superficiais")</f>
        <v>Estruturas superficiais</v>
      </c>
      <c r="E174" s="2">
        <f>IFERROR(__xludf.DUMMYFUNCTION("""COMPUTED_VALUE"""),65.28)</f>
        <v>65.28</v>
      </c>
    </row>
    <row r="175">
      <c r="B175" s="7">
        <f>IFERROR(__xludf.DUMMYFUNCTION("""COMPUTED_VALUE"""),44032.0)</f>
        <v>44032</v>
      </c>
      <c r="C175" s="2" t="str">
        <f>IFERROR(__xludf.DUMMYFUNCTION("""COMPUTED_VALUE"""),"Maria Aparecida de Morais Aires")</f>
        <v>Maria Aparecida de Morais Aires</v>
      </c>
      <c r="D175" s="2" t="str">
        <f>IFERROR(__xludf.DUMMYFUNCTION("""COMPUTED_VALUE"""),"Abdomen Total")</f>
        <v>Abdomen Total</v>
      </c>
      <c r="E175" s="2">
        <f>IFERROR(__xludf.DUMMYFUNCTION("""COMPUTED_VALUE"""),130.32)</f>
        <v>130.32</v>
      </c>
    </row>
    <row r="176">
      <c r="B176" s="7">
        <f>IFERROR(__xludf.DUMMYFUNCTION("""COMPUTED_VALUE"""),44036.0)</f>
        <v>44036</v>
      </c>
      <c r="C176" s="2" t="str">
        <f>IFERROR(__xludf.DUMMYFUNCTION("""COMPUTED_VALUE"""),"Maria Aparecida Silva")</f>
        <v>Maria Aparecida Silva</v>
      </c>
      <c r="D176" s="2" t="str">
        <f>IFERROR(__xludf.DUMMYFUNCTION("""COMPUTED_VALUE"""),"Abdomen Total")</f>
        <v>Abdomen Total</v>
      </c>
      <c r="E176" s="2">
        <f>IFERROR(__xludf.DUMMYFUNCTION("""COMPUTED_VALUE"""),130.32)</f>
        <v>130.32</v>
      </c>
    </row>
    <row r="177">
      <c r="B177" s="7">
        <f>IFERROR(__xludf.DUMMYFUNCTION("""COMPUTED_VALUE"""),44022.0)</f>
        <v>44022</v>
      </c>
      <c r="C177" s="2" t="str">
        <f>IFERROR(__xludf.DUMMYFUNCTION("""COMPUTED_VALUE"""),"Maria Betânia Vilar de Queiroz")</f>
        <v>Maria Betânia Vilar de Queiroz</v>
      </c>
      <c r="D177" s="2" t="str">
        <f>IFERROR(__xludf.DUMMYFUNCTION("""COMPUTED_VALUE"""),"Ginecológico")</f>
        <v>Ginecológico</v>
      </c>
      <c r="E177" s="2">
        <f>IFERROR(__xludf.DUMMYFUNCTION("""COMPUTED_VALUE"""),39.8)</f>
        <v>39.8</v>
      </c>
    </row>
    <row r="178">
      <c r="B178" s="7">
        <f>IFERROR(__xludf.DUMMYFUNCTION("""COMPUTED_VALUE"""),44022.0)</f>
        <v>44022</v>
      </c>
      <c r="C178" s="2" t="str">
        <f>IFERROR(__xludf.DUMMYFUNCTION("""COMPUTED_VALUE"""),"Maria Betânia Vilar de Queiroz")</f>
        <v>Maria Betânia Vilar de Queiroz</v>
      </c>
      <c r="D178" s="2" t="str">
        <f>IFERROR(__xludf.DUMMYFUNCTION("""COMPUTED_VALUE"""),"Abdomen Total")</f>
        <v>Abdomen Total</v>
      </c>
      <c r="E178" s="2">
        <f>IFERROR(__xludf.DUMMYFUNCTION("""COMPUTED_VALUE"""),130.32)</f>
        <v>130.32</v>
      </c>
    </row>
    <row r="179">
      <c r="B179" s="7">
        <f>IFERROR(__xludf.DUMMYFUNCTION("""COMPUTED_VALUE"""),44021.0)</f>
        <v>44021</v>
      </c>
      <c r="C179" s="2" t="str">
        <f>IFERROR(__xludf.DUMMYFUNCTION("""COMPUTED_VALUE"""),"Maria Celeste Uchoa Carneiro da Cunha")</f>
        <v>Maria Celeste Uchoa Carneiro da Cunha</v>
      </c>
      <c r="D179" s="2" t="str">
        <f>IFERROR(__xludf.DUMMYFUNCTION("""COMPUTED_VALUE"""),"Abdomen Total")</f>
        <v>Abdomen Total</v>
      </c>
      <c r="E179" s="2">
        <f>IFERROR(__xludf.DUMMYFUNCTION("""COMPUTED_VALUE"""),130.32)</f>
        <v>130.32</v>
      </c>
    </row>
    <row r="180">
      <c r="B180" s="7">
        <f>IFERROR(__xludf.DUMMYFUNCTION("""COMPUTED_VALUE"""),44014.0)</f>
        <v>44014</v>
      </c>
      <c r="C180" s="2" t="str">
        <f>IFERROR(__xludf.DUMMYFUNCTION("""COMPUTED_VALUE"""),"Maria Dalva Fiuza Cosme")</f>
        <v>Maria Dalva Fiuza Cosme</v>
      </c>
      <c r="D180" s="2" t="str">
        <f>IFERROR(__xludf.DUMMYFUNCTION("""COMPUTED_VALUE"""),"Ginecológico")</f>
        <v>Ginecológico</v>
      </c>
      <c r="E180" s="2">
        <f>IFERROR(__xludf.DUMMYFUNCTION("""COMPUTED_VALUE"""),39.8)</f>
        <v>39.8</v>
      </c>
    </row>
    <row r="181">
      <c r="B181" s="7">
        <f>IFERROR(__xludf.DUMMYFUNCTION("""COMPUTED_VALUE"""),44014.0)</f>
        <v>44014</v>
      </c>
      <c r="C181" s="2" t="str">
        <f>IFERROR(__xludf.DUMMYFUNCTION("""COMPUTED_VALUE"""),"Maria Dalva Fiuza Cosme")</f>
        <v>Maria Dalva Fiuza Cosme</v>
      </c>
      <c r="D181" s="2" t="str">
        <f>IFERROR(__xludf.DUMMYFUNCTION("""COMPUTED_VALUE"""),"Abdomen Total")</f>
        <v>Abdomen Total</v>
      </c>
      <c r="E181" s="2">
        <f>IFERROR(__xludf.DUMMYFUNCTION("""COMPUTED_VALUE"""),130.32)</f>
        <v>130.32</v>
      </c>
    </row>
    <row r="182">
      <c r="B182" s="7">
        <f>IFERROR(__xludf.DUMMYFUNCTION("""COMPUTED_VALUE"""),44022.0)</f>
        <v>44022</v>
      </c>
      <c r="C182" s="2" t="str">
        <f>IFERROR(__xludf.DUMMYFUNCTION("""COMPUTED_VALUE"""),"Maria das Graças Lycarião Santos")</f>
        <v>Maria das Graças Lycarião Santos</v>
      </c>
      <c r="D182" s="2" t="str">
        <f>IFERROR(__xludf.DUMMYFUNCTION("""COMPUTED_VALUE"""),"Transvaginal")</f>
        <v>Transvaginal</v>
      </c>
      <c r="E182" s="2">
        <f>IFERROR(__xludf.DUMMYFUNCTION("""COMPUTED_VALUE"""),72.08)</f>
        <v>72.08</v>
      </c>
    </row>
    <row r="183">
      <c r="B183" s="7">
        <f>IFERROR(__xludf.DUMMYFUNCTION("""COMPUTED_VALUE"""),44012.0)</f>
        <v>44012</v>
      </c>
      <c r="C183" s="2" t="str">
        <f>IFERROR(__xludf.DUMMYFUNCTION("""COMPUTED_VALUE"""),"Maria de Fátima Sousa Valentim")</f>
        <v>Maria de Fátima Sousa Valentim</v>
      </c>
      <c r="D183" s="2" t="str">
        <f>IFERROR(__xludf.DUMMYFUNCTION("""COMPUTED_VALUE"""),"Mamas")</f>
        <v>Mamas</v>
      </c>
      <c r="E183" s="2">
        <f>IFERROR(__xludf.DUMMYFUNCTION("""COMPUTED_VALUE"""),65.28)</f>
        <v>65.28</v>
      </c>
    </row>
    <row r="184">
      <c r="B184" s="7">
        <f>IFERROR(__xludf.DUMMYFUNCTION("""COMPUTED_VALUE"""),44012.0)</f>
        <v>44012</v>
      </c>
      <c r="C184" s="2" t="str">
        <f>IFERROR(__xludf.DUMMYFUNCTION("""COMPUTED_VALUE"""),"Maria de Fátima Sousa Valentim")</f>
        <v>Maria de Fátima Sousa Valentim</v>
      </c>
      <c r="D184" s="2" t="str">
        <f>IFERROR(__xludf.DUMMYFUNCTION("""COMPUTED_VALUE"""),"Estruturas superficiais")</f>
        <v>Estruturas superficiais</v>
      </c>
      <c r="E184" s="2">
        <f>IFERROR(__xludf.DUMMYFUNCTION("""COMPUTED_VALUE"""),65.28)</f>
        <v>65.28</v>
      </c>
    </row>
    <row r="185">
      <c r="B185" s="7">
        <f>IFERROR(__xludf.DUMMYFUNCTION("""COMPUTED_VALUE"""),44034.0)</f>
        <v>44034</v>
      </c>
      <c r="C185" s="2" t="str">
        <f>IFERROR(__xludf.DUMMYFUNCTION("""COMPUTED_VALUE"""),"Maria de Lourdes Chaves dos Santos")</f>
        <v>Maria de Lourdes Chaves dos Santos</v>
      </c>
      <c r="D185" s="2" t="str">
        <f>IFERROR(__xludf.DUMMYFUNCTION("""COMPUTED_VALUE"""),"Mamas")</f>
        <v>Mamas</v>
      </c>
      <c r="E185" s="2">
        <f>IFERROR(__xludf.DUMMYFUNCTION("""COMPUTED_VALUE"""),65.28)</f>
        <v>65.28</v>
      </c>
    </row>
    <row r="186">
      <c r="B186" s="7">
        <f>IFERROR(__xludf.DUMMYFUNCTION("""COMPUTED_VALUE"""),44034.0)</f>
        <v>44034</v>
      </c>
      <c r="C186" s="2" t="str">
        <f>IFERROR(__xludf.DUMMYFUNCTION("""COMPUTED_VALUE"""),"Maria de Lourdes Chaves dos Santos")</f>
        <v>Maria de Lourdes Chaves dos Santos</v>
      </c>
      <c r="D186" s="2" t="str">
        <f>IFERROR(__xludf.DUMMYFUNCTION("""COMPUTED_VALUE"""),"Transvaginal")</f>
        <v>Transvaginal</v>
      </c>
      <c r="E186" s="2">
        <f>IFERROR(__xludf.DUMMYFUNCTION("""COMPUTED_VALUE"""),72.08)</f>
        <v>72.08</v>
      </c>
    </row>
    <row r="187">
      <c r="B187" s="7">
        <f>IFERROR(__xludf.DUMMYFUNCTION("""COMPUTED_VALUE"""),44028.0)</f>
        <v>44028</v>
      </c>
      <c r="C187" s="2" t="str">
        <f>IFERROR(__xludf.DUMMYFUNCTION("""COMPUTED_VALUE"""),"Maria de Lourdes Ribeiro dos Santos")</f>
        <v>Maria de Lourdes Ribeiro dos Santos</v>
      </c>
      <c r="D187" s="2" t="str">
        <f>IFERROR(__xludf.DUMMYFUNCTION("""COMPUTED_VALUE"""),"Mamas")</f>
        <v>Mamas</v>
      </c>
      <c r="E187" s="2">
        <f>IFERROR(__xludf.DUMMYFUNCTION("""COMPUTED_VALUE"""),65.28)</f>
        <v>65.28</v>
      </c>
    </row>
    <row r="188">
      <c r="B188" s="7">
        <f>IFERROR(__xludf.DUMMYFUNCTION("""COMPUTED_VALUE"""),44028.0)</f>
        <v>44028</v>
      </c>
      <c r="C188" s="2" t="str">
        <f>IFERROR(__xludf.DUMMYFUNCTION("""COMPUTED_VALUE"""),"Maria de Lourdes Ribeiro dos Santos")</f>
        <v>Maria de Lourdes Ribeiro dos Santos</v>
      </c>
      <c r="D188" s="2" t="str">
        <f>IFERROR(__xludf.DUMMYFUNCTION("""COMPUTED_VALUE"""),"Transvaginal")</f>
        <v>Transvaginal</v>
      </c>
      <c r="E188" s="2">
        <f>IFERROR(__xludf.DUMMYFUNCTION("""COMPUTED_VALUE"""),72.08)</f>
        <v>72.08</v>
      </c>
    </row>
    <row r="189">
      <c r="B189" s="7">
        <f>IFERROR(__xludf.DUMMYFUNCTION("""COMPUTED_VALUE"""),44028.0)</f>
        <v>44028</v>
      </c>
      <c r="C189" s="2" t="str">
        <f>IFERROR(__xludf.DUMMYFUNCTION("""COMPUTED_VALUE"""),"Maria de Lourdes Ribeiro dos Santos")</f>
        <v>Maria de Lourdes Ribeiro dos Santos</v>
      </c>
      <c r="D189" s="2" t="str">
        <f>IFERROR(__xludf.DUMMYFUNCTION("""COMPUTED_VALUE"""),"Estruturas superficiais")</f>
        <v>Estruturas superficiais</v>
      </c>
      <c r="E189" s="2">
        <f>IFERROR(__xludf.DUMMYFUNCTION("""COMPUTED_VALUE"""),65.28)</f>
        <v>65.28</v>
      </c>
    </row>
    <row r="190">
      <c r="B190" s="7">
        <f>IFERROR(__xludf.DUMMYFUNCTION("""COMPUTED_VALUE"""),44028.0)</f>
        <v>44028</v>
      </c>
      <c r="C190" s="2" t="str">
        <f>IFERROR(__xludf.DUMMYFUNCTION("""COMPUTED_VALUE"""),"Maria de Lourdes Ribeiro dos Santos")</f>
        <v>Maria de Lourdes Ribeiro dos Santos</v>
      </c>
      <c r="D190" s="2" t="str">
        <f>IFERROR(__xludf.DUMMYFUNCTION("""COMPUTED_VALUE"""),"Abdomen Total")</f>
        <v>Abdomen Total</v>
      </c>
      <c r="E190" s="2">
        <f>IFERROR(__xludf.DUMMYFUNCTION("""COMPUTED_VALUE"""),130.32)</f>
        <v>130.32</v>
      </c>
    </row>
    <row r="191">
      <c r="B191" s="7">
        <f>IFERROR(__xludf.DUMMYFUNCTION("""COMPUTED_VALUE"""),44020.0)</f>
        <v>44020</v>
      </c>
      <c r="C191" s="2" t="str">
        <f>IFERROR(__xludf.DUMMYFUNCTION("""COMPUTED_VALUE"""),"Maria do Carmo Lima Ramos")</f>
        <v>Maria do Carmo Lima Ramos</v>
      </c>
      <c r="D191" s="2" t="str">
        <f>IFERROR(__xludf.DUMMYFUNCTION("""COMPUTED_VALUE"""),"Órgãos superficiais")</f>
        <v>Órgãos superficiais</v>
      </c>
      <c r="E191" s="2">
        <f>IFERROR(__xludf.DUMMYFUNCTION("""COMPUTED_VALUE"""),65.28)</f>
        <v>65.28</v>
      </c>
    </row>
    <row r="192">
      <c r="B192" s="7">
        <f>IFERROR(__xludf.DUMMYFUNCTION("""COMPUTED_VALUE"""),44020.0)</f>
        <v>44020</v>
      </c>
      <c r="C192" s="2" t="str">
        <f>IFERROR(__xludf.DUMMYFUNCTION("""COMPUTED_VALUE"""),"Maria do Carmo Lima Ramos")</f>
        <v>Maria do Carmo Lima Ramos</v>
      </c>
      <c r="D192" s="2" t="str">
        <f>IFERROR(__xludf.DUMMYFUNCTION("""COMPUTED_VALUE"""),"Ginecológico")</f>
        <v>Ginecológico</v>
      </c>
      <c r="E192" s="2">
        <f>IFERROR(__xludf.DUMMYFUNCTION("""COMPUTED_VALUE"""),39.8)</f>
        <v>39.8</v>
      </c>
    </row>
    <row r="193">
      <c r="B193" s="7">
        <f>IFERROR(__xludf.DUMMYFUNCTION("""COMPUTED_VALUE"""),44020.0)</f>
        <v>44020</v>
      </c>
      <c r="C193" s="2" t="str">
        <f>IFERROR(__xludf.DUMMYFUNCTION("""COMPUTED_VALUE"""),"Maria do Carmo Lima Ramos")</f>
        <v>Maria do Carmo Lima Ramos</v>
      </c>
      <c r="D193" s="2" t="str">
        <f>IFERROR(__xludf.DUMMYFUNCTION("""COMPUTED_VALUE"""),"Abdomen Total")</f>
        <v>Abdomen Total</v>
      </c>
      <c r="E193" s="2">
        <f>IFERROR(__xludf.DUMMYFUNCTION("""COMPUTED_VALUE"""),130.32)</f>
        <v>130.32</v>
      </c>
    </row>
    <row r="194">
      <c r="B194" s="7">
        <f>IFERROR(__xludf.DUMMYFUNCTION("""COMPUTED_VALUE"""),44026.0)</f>
        <v>44026</v>
      </c>
      <c r="C194" s="2" t="str">
        <f>IFERROR(__xludf.DUMMYFUNCTION("""COMPUTED_VALUE"""),"Maria do Socorro Antonino Alcântara")</f>
        <v>Maria do Socorro Antonino Alcântara</v>
      </c>
      <c r="D194" s="2" t="str">
        <f>IFERROR(__xludf.DUMMYFUNCTION("""COMPUTED_VALUE"""),"Doppler")</f>
        <v>Doppler</v>
      </c>
      <c r="E194" s="2">
        <f>IFERROR(__xludf.DUMMYFUNCTION("""COMPUTED_VALUE"""),137.37)</f>
        <v>137.37</v>
      </c>
    </row>
    <row r="195">
      <c r="B195" s="7">
        <f>IFERROR(__xludf.DUMMYFUNCTION("""COMPUTED_VALUE"""),44026.0)</f>
        <v>44026</v>
      </c>
      <c r="C195" s="2" t="str">
        <f>IFERROR(__xludf.DUMMYFUNCTION("""COMPUTED_VALUE"""),"Maria do Socorro Antonino Alcântara")</f>
        <v>Maria do Socorro Antonino Alcântara</v>
      </c>
      <c r="D195" s="2" t="str">
        <f>IFERROR(__xludf.DUMMYFUNCTION("""COMPUTED_VALUE"""),"Órgãos superficiais")</f>
        <v>Órgãos superficiais</v>
      </c>
      <c r="E195" s="2">
        <f>IFERROR(__xludf.DUMMYFUNCTION("""COMPUTED_VALUE"""),65.28)</f>
        <v>65.28</v>
      </c>
    </row>
    <row r="196">
      <c r="B196" s="7">
        <f>IFERROR(__xludf.DUMMYFUNCTION("""COMPUTED_VALUE"""),44026.0)</f>
        <v>44026</v>
      </c>
      <c r="C196" s="2" t="str">
        <f>IFERROR(__xludf.DUMMYFUNCTION("""COMPUTED_VALUE"""),"Maria do Socorro Antonino Alcântara")</f>
        <v>Maria do Socorro Antonino Alcântara</v>
      </c>
      <c r="D196" s="2" t="str">
        <f>IFERROR(__xludf.DUMMYFUNCTION("""COMPUTED_VALUE"""),"Transvaginal")</f>
        <v>Transvaginal</v>
      </c>
      <c r="E196" s="2">
        <f>IFERROR(__xludf.DUMMYFUNCTION("""COMPUTED_VALUE"""),72.08)</f>
        <v>72.08</v>
      </c>
    </row>
    <row r="197">
      <c r="B197" s="7">
        <f>IFERROR(__xludf.DUMMYFUNCTION("""COMPUTED_VALUE"""),44028.0)</f>
        <v>44028</v>
      </c>
      <c r="C197" s="2" t="str">
        <f>IFERROR(__xludf.DUMMYFUNCTION("""COMPUTED_VALUE"""),"Maria do Socorro Fernandes de Sousa")</f>
        <v>Maria do Socorro Fernandes de Sousa</v>
      </c>
      <c r="D197" s="2" t="str">
        <f>IFERROR(__xludf.DUMMYFUNCTION("""COMPUTED_VALUE"""),"Órgãos superficiais")</f>
        <v>Órgãos superficiais</v>
      </c>
      <c r="E197" s="2">
        <f>IFERROR(__xludf.DUMMYFUNCTION("""COMPUTED_VALUE"""),65.28)</f>
        <v>65.28</v>
      </c>
    </row>
    <row r="198">
      <c r="B198" s="7">
        <f>IFERROR(__xludf.DUMMYFUNCTION("""COMPUTED_VALUE"""),44028.0)</f>
        <v>44028</v>
      </c>
      <c r="C198" s="2" t="str">
        <f>IFERROR(__xludf.DUMMYFUNCTION("""COMPUTED_VALUE"""),"Maria do Socorro Fernandes de Sousa")</f>
        <v>Maria do Socorro Fernandes de Sousa</v>
      </c>
      <c r="D198" s="2" t="str">
        <f>IFERROR(__xludf.DUMMYFUNCTION("""COMPUTED_VALUE"""),"Ginecológico")</f>
        <v>Ginecológico</v>
      </c>
      <c r="E198" s="2">
        <f>IFERROR(__xludf.DUMMYFUNCTION("""COMPUTED_VALUE"""),39.8)</f>
        <v>39.8</v>
      </c>
    </row>
    <row r="199">
      <c r="B199" s="7">
        <f>IFERROR(__xludf.DUMMYFUNCTION("""COMPUTED_VALUE"""),44028.0)</f>
        <v>44028</v>
      </c>
      <c r="C199" s="2" t="str">
        <f>IFERROR(__xludf.DUMMYFUNCTION("""COMPUTED_VALUE"""),"Maria do Socorro Fernandes de Sousa")</f>
        <v>Maria do Socorro Fernandes de Sousa</v>
      </c>
      <c r="D199" s="2" t="str">
        <f>IFERROR(__xludf.DUMMYFUNCTION("""COMPUTED_VALUE"""),"Abdomen Total")</f>
        <v>Abdomen Total</v>
      </c>
      <c r="E199" s="2">
        <f>IFERROR(__xludf.DUMMYFUNCTION("""COMPUTED_VALUE"""),130.32)</f>
        <v>130.32</v>
      </c>
    </row>
    <row r="200">
      <c r="B200" s="7">
        <f>IFERROR(__xludf.DUMMYFUNCTION("""COMPUTED_VALUE"""),44022.0)</f>
        <v>44022</v>
      </c>
      <c r="C200" s="2" t="str">
        <f>IFERROR(__xludf.DUMMYFUNCTION("""COMPUTED_VALUE"""),"Maria do Socorro Rocha de Queiroz")</f>
        <v>Maria do Socorro Rocha de Queiroz</v>
      </c>
      <c r="D200" s="2" t="str">
        <f>IFERROR(__xludf.DUMMYFUNCTION("""COMPUTED_VALUE"""),"Transvaginal")</f>
        <v>Transvaginal</v>
      </c>
      <c r="E200" s="2">
        <f>IFERROR(__xludf.DUMMYFUNCTION("""COMPUTED_VALUE"""),72.08)</f>
        <v>72.08</v>
      </c>
    </row>
    <row r="201">
      <c r="B201" s="7">
        <f>IFERROR(__xludf.DUMMYFUNCTION("""COMPUTED_VALUE"""),44011.0)</f>
        <v>44011</v>
      </c>
      <c r="C201" s="2" t="str">
        <f>IFERROR(__xludf.DUMMYFUNCTION("""COMPUTED_VALUE"""),"Maria do Socorro Silveira de Castro Gondim")</f>
        <v>Maria do Socorro Silveira de Castro Gondim</v>
      </c>
      <c r="D201" s="2" t="str">
        <f>IFERROR(__xludf.DUMMYFUNCTION("""COMPUTED_VALUE"""),"Mamas")</f>
        <v>Mamas</v>
      </c>
      <c r="E201" s="2">
        <f>IFERROR(__xludf.DUMMYFUNCTION("""COMPUTED_VALUE"""),65.28)</f>
        <v>65.28</v>
      </c>
    </row>
    <row r="202">
      <c r="B202" s="7">
        <f>IFERROR(__xludf.DUMMYFUNCTION("""COMPUTED_VALUE"""),44011.0)</f>
        <v>44011</v>
      </c>
      <c r="C202" s="2" t="str">
        <f>IFERROR(__xludf.DUMMYFUNCTION("""COMPUTED_VALUE"""),"Maria do Socorro Silveira de Castro Gondim")</f>
        <v>Maria do Socorro Silveira de Castro Gondim</v>
      </c>
      <c r="D202" s="2" t="str">
        <f>IFERROR(__xludf.DUMMYFUNCTION("""COMPUTED_VALUE"""),"Estruturas superficiais")</f>
        <v>Estruturas superficiais</v>
      </c>
      <c r="E202" s="2">
        <f>IFERROR(__xludf.DUMMYFUNCTION("""COMPUTED_VALUE"""),65.28)</f>
        <v>65.28</v>
      </c>
    </row>
    <row r="203">
      <c r="B203" s="7">
        <f>IFERROR(__xludf.DUMMYFUNCTION("""COMPUTED_VALUE"""),44011.0)</f>
        <v>44011</v>
      </c>
      <c r="C203" s="2" t="str">
        <f>IFERROR(__xludf.DUMMYFUNCTION("""COMPUTED_VALUE"""),"Maria do Socorro Silveira de Castro Gondim")</f>
        <v>Maria do Socorro Silveira de Castro Gondim</v>
      </c>
      <c r="D203" s="2" t="str">
        <f>IFERROR(__xludf.DUMMYFUNCTION("""COMPUTED_VALUE"""),"Abdomen Total")</f>
        <v>Abdomen Total</v>
      </c>
      <c r="E203" s="2">
        <f>IFERROR(__xludf.DUMMYFUNCTION("""COMPUTED_VALUE"""),130.32)</f>
        <v>130.32</v>
      </c>
    </row>
    <row r="204">
      <c r="B204" s="7">
        <f>IFERROR(__xludf.DUMMYFUNCTION("""COMPUTED_VALUE"""),44027.0)</f>
        <v>44027</v>
      </c>
      <c r="C204" s="2" t="str">
        <f>IFERROR(__xludf.DUMMYFUNCTION("""COMPUTED_VALUE"""),"Maria do Socorro Souto da Silva")</f>
        <v>Maria do Socorro Souto da Silva</v>
      </c>
      <c r="D204" s="2" t="str">
        <f>IFERROR(__xludf.DUMMYFUNCTION("""COMPUTED_VALUE"""),"Mamas")</f>
        <v>Mamas</v>
      </c>
      <c r="E204" s="2">
        <f>IFERROR(__xludf.DUMMYFUNCTION("""COMPUTED_VALUE"""),65.28)</f>
        <v>65.28</v>
      </c>
    </row>
    <row r="205">
      <c r="B205" s="7">
        <f>IFERROR(__xludf.DUMMYFUNCTION("""COMPUTED_VALUE"""),44027.0)</f>
        <v>44027</v>
      </c>
      <c r="C205" s="2" t="str">
        <f>IFERROR(__xludf.DUMMYFUNCTION("""COMPUTED_VALUE"""),"Maria do Socorro Souto da Silva")</f>
        <v>Maria do Socorro Souto da Silva</v>
      </c>
      <c r="D205" s="2" t="str">
        <f>IFERROR(__xludf.DUMMYFUNCTION("""COMPUTED_VALUE"""),"Transvaginal")</f>
        <v>Transvaginal</v>
      </c>
      <c r="E205" s="2">
        <f>IFERROR(__xludf.DUMMYFUNCTION("""COMPUTED_VALUE"""),72.08)</f>
        <v>72.08</v>
      </c>
    </row>
    <row r="206">
      <c r="B206" s="7">
        <f>IFERROR(__xludf.DUMMYFUNCTION("""COMPUTED_VALUE"""),44027.0)</f>
        <v>44027</v>
      </c>
      <c r="C206" s="2" t="str">
        <f>IFERROR(__xludf.DUMMYFUNCTION("""COMPUTED_VALUE"""),"Maria do Socorro Souto da Silva")</f>
        <v>Maria do Socorro Souto da Silva</v>
      </c>
      <c r="D206" s="2" t="str">
        <f>IFERROR(__xludf.DUMMYFUNCTION("""COMPUTED_VALUE"""),"Estruturas superficiais")</f>
        <v>Estruturas superficiais</v>
      </c>
      <c r="E206" s="2">
        <f>IFERROR(__xludf.DUMMYFUNCTION("""COMPUTED_VALUE"""),65.28)</f>
        <v>65.28</v>
      </c>
    </row>
    <row r="207">
      <c r="B207" s="7">
        <f>IFERROR(__xludf.DUMMYFUNCTION("""COMPUTED_VALUE"""),44027.0)</f>
        <v>44027</v>
      </c>
      <c r="C207" s="2" t="str">
        <f>IFERROR(__xludf.DUMMYFUNCTION("""COMPUTED_VALUE"""),"Maria do Socorro Souto da Silva")</f>
        <v>Maria do Socorro Souto da Silva</v>
      </c>
      <c r="D207" s="2" t="str">
        <f>IFERROR(__xludf.DUMMYFUNCTION("""COMPUTED_VALUE"""),"Abdomen Total")</f>
        <v>Abdomen Total</v>
      </c>
      <c r="E207" s="2">
        <f>IFERROR(__xludf.DUMMYFUNCTION("""COMPUTED_VALUE"""),130.32)</f>
        <v>130.32</v>
      </c>
    </row>
    <row r="208">
      <c r="B208" s="7">
        <f>IFERROR(__xludf.DUMMYFUNCTION("""COMPUTED_VALUE"""),44022.0)</f>
        <v>44022</v>
      </c>
      <c r="C208" s="2" t="str">
        <f>IFERROR(__xludf.DUMMYFUNCTION("""COMPUTED_VALUE"""),"Maria Francinadja Calheiro Gomes")</f>
        <v>Maria Francinadja Calheiro Gomes</v>
      </c>
      <c r="D208" s="2" t="str">
        <f>IFERROR(__xludf.DUMMYFUNCTION("""COMPUTED_VALUE"""),"Mamas")</f>
        <v>Mamas</v>
      </c>
      <c r="E208" s="2">
        <f>IFERROR(__xludf.DUMMYFUNCTION("""COMPUTED_VALUE"""),65.28)</f>
        <v>65.28</v>
      </c>
    </row>
    <row r="209">
      <c r="B209" s="7">
        <f>IFERROR(__xludf.DUMMYFUNCTION("""COMPUTED_VALUE"""),44022.0)</f>
        <v>44022</v>
      </c>
      <c r="C209" s="2" t="str">
        <f>IFERROR(__xludf.DUMMYFUNCTION("""COMPUTED_VALUE"""),"Maria Francinadja Calheiro Gomes")</f>
        <v>Maria Francinadja Calheiro Gomes</v>
      </c>
      <c r="D209" s="2" t="str">
        <f>IFERROR(__xludf.DUMMYFUNCTION("""COMPUTED_VALUE"""),"Órgãos superficiais")</f>
        <v>Órgãos superficiais</v>
      </c>
      <c r="E209" s="2">
        <f>IFERROR(__xludf.DUMMYFUNCTION("""COMPUTED_VALUE"""),65.28)</f>
        <v>65.28</v>
      </c>
    </row>
    <row r="210">
      <c r="B210" s="7">
        <f>IFERROR(__xludf.DUMMYFUNCTION("""COMPUTED_VALUE"""),44022.0)</f>
        <v>44022</v>
      </c>
      <c r="C210" s="2" t="str">
        <f>IFERROR(__xludf.DUMMYFUNCTION("""COMPUTED_VALUE"""),"Maria Francinadja Calheiro Gomes")</f>
        <v>Maria Francinadja Calheiro Gomes</v>
      </c>
      <c r="D210" s="2" t="str">
        <f>IFERROR(__xludf.DUMMYFUNCTION("""COMPUTED_VALUE"""),"Transvaginal")</f>
        <v>Transvaginal</v>
      </c>
      <c r="E210" s="2">
        <f>IFERROR(__xludf.DUMMYFUNCTION("""COMPUTED_VALUE"""),72.08)</f>
        <v>72.08</v>
      </c>
    </row>
    <row r="211">
      <c r="B211" s="7">
        <f>IFERROR(__xludf.DUMMYFUNCTION("""COMPUTED_VALUE"""),44022.0)</f>
        <v>44022</v>
      </c>
      <c r="C211" s="2" t="str">
        <f>IFERROR(__xludf.DUMMYFUNCTION("""COMPUTED_VALUE"""),"Maria Francinadja Calheiro Gomes")</f>
        <v>Maria Francinadja Calheiro Gomes</v>
      </c>
      <c r="D211" s="2" t="str">
        <f>IFERROR(__xludf.DUMMYFUNCTION("""COMPUTED_VALUE"""),"Estruturas superficiais")</f>
        <v>Estruturas superficiais</v>
      </c>
      <c r="E211" s="2">
        <f>IFERROR(__xludf.DUMMYFUNCTION("""COMPUTED_VALUE"""),65.28)</f>
        <v>65.28</v>
      </c>
    </row>
    <row r="212">
      <c r="B212" s="7">
        <f>IFERROR(__xludf.DUMMYFUNCTION("""COMPUTED_VALUE"""),44022.0)</f>
        <v>44022</v>
      </c>
      <c r="C212" s="2" t="str">
        <f>IFERROR(__xludf.DUMMYFUNCTION("""COMPUTED_VALUE"""),"Maria Francinadja Calheiro Gomes")</f>
        <v>Maria Francinadja Calheiro Gomes</v>
      </c>
      <c r="D212" s="2" t="str">
        <f>IFERROR(__xludf.DUMMYFUNCTION("""COMPUTED_VALUE"""),"Abdomen Total")</f>
        <v>Abdomen Total</v>
      </c>
      <c r="E212" s="2">
        <f>IFERROR(__xludf.DUMMYFUNCTION("""COMPUTED_VALUE"""),130.32)</f>
        <v>130.32</v>
      </c>
    </row>
    <row r="213">
      <c r="B213" s="7">
        <f>IFERROR(__xludf.DUMMYFUNCTION("""COMPUTED_VALUE"""),44026.0)</f>
        <v>44026</v>
      </c>
      <c r="C213" s="2" t="str">
        <f>IFERROR(__xludf.DUMMYFUNCTION("""COMPUTED_VALUE"""),"Maria Gorete Mesquista Cavalcanti")</f>
        <v>Maria Gorete Mesquista Cavalcanti</v>
      </c>
      <c r="D213" s="2" t="str">
        <f>IFERROR(__xludf.DUMMYFUNCTION("""COMPUTED_VALUE"""),"Abdomen Total")</f>
        <v>Abdomen Total</v>
      </c>
      <c r="E213" s="2">
        <f>IFERROR(__xludf.DUMMYFUNCTION("""COMPUTED_VALUE"""),130.32)</f>
        <v>130.32</v>
      </c>
    </row>
    <row r="214">
      <c r="B214" s="7">
        <f>IFERROR(__xludf.DUMMYFUNCTION("""COMPUTED_VALUE"""),44022.0)</f>
        <v>44022</v>
      </c>
      <c r="C214" s="2" t="str">
        <f>IFERROR(__xludf.DUMMYFUNCTION("""COMPUTED_VALUE"""),"Maria Gorete Tolentino de Almeida")</f>
        <v>Maria Gorete Tolentino de Almeida</v>
      </c>
      <c r="D214" s="2" t="str">
        <f>IFERROR(__xludf.DUMMYFUNCTION("""COMPUTED_VALUE"""),"Abdomen Total")</f>
        <v>Abdomen Total</v>
      </c>
      <c r="E214" s="2">
        <f>IFERROR(__xludf.DUMMYFUNCTION("""COMPUTED_VALUE"""),130.32)</f>
        <v>130.32</v>
      </c>
    </row>
    <row r="215">
      <c r="B215" s="7">
        <f>IFERROR(__xludf.DUMMYFUNCTION("""COMPUTED_VALUE"""),44033.0)</f>
        <v>44033</v>
      </c>
      <c r="C215" s="2" t="str">
        <f>IFERROR(__xludf.DUMMYFUNCTION("""COMPUTED_VALUE"""),"Maria Inês Silveira Borges")</f>
        <v>Maria Inês Silveira Borges</v>
      </c>
      <c r="D215" s="2" t="str">
        <f>IFERROR(__xludf.DUMMYFUNCTION("""COMPUTED_VALUE"""),"Mamas")</f>
        <v>Mamas</v>
      </c>
      <c r="E215" s="2">
        <f>IFERROR(__xludf.DUMMYFUNCTION("""COMPUTED_VALUE"""),65.28)</f>
        <v>65.28</v>
      </c>
    </row>
    <row r="216">
      <c r="B216" s="7">
        <f>IFERROR(__xludf.DUMMYFUNCTION("""COMPUTED_VALUE"""),44033.0)</f>
        <v>44033</v>
      </c>
      <c r="C216" s="2" t="str">
        <f>IFERROR(__xludf.DUMMYFUNCTION("""COMPUTED_VALUE"""),"Maria Inês Silveira Borges")</f>
        <v>Maria Inês Silveira Borges</v>
      </c>
      <c r="D216" s="2" t="str">
        <f>IFERROR(__xludf.DUMMYFUNCTION("""COMPUTED_VALUE"""),"Transvaginal")</f>
        <v>Transvaginal</v>
      </c>
      <c r="E216" s="2">
        <f>IFERROR(__xludf.DUMMYFUNCTION("""COMPUTED_VALUE"""),72.08)</f>
        <v>72.08</v>
      </c>
    </row>
    <row r="217">
      <c r="B217" s="7">
        <f>IFERROR(__xludf.DUMMYFUNCTION("""COMPUTED_VALUE"""),44033.0)</f>
        <v>44033</v>
      </c>
      <c r="C217" s="2" t="str">
        <f>IFERROR(__xludf.DUMMYFUNCTION("""COMPUTED_VALUE"""),"Maria Inês Silveira Borges")</f>
        <v>Maria Inês Silveira Borges</v>
      </c>
      <c r="D217" s="2" t="str">
        <f>IFERROR(__xludf.DUMMYFUNCTION("""COMPUTED_VALUE"""),"Estruturas superficiais")</f>
        <v>Estruturas superficiais</v>
      </c>
      <c r="E217" s="2">
        <f>IFERROR(__xludf.DUMMYFUNCTION("""COMPUTED_VALUE"""),65.28)</f>
        <v>65.28</v>
      </c>
    </row>
    <row r="218">
      <c r="B218" s="7">
        <f>IFERROR(__xludf.DUMMYFUNCTION("""COMPUTED_VALUE"""),44032.0)</f>
        <v>44032</v>
      </c>
      <c r="C218" s="2" t="str">
        <f>IFERROR(__xludf.DUMMYFUNCTION("""COMPUTED_VALUE"""),"Maria Marli Castelo Branco de Melo")</f>
        <v>Maria Marli Castelo Branco de Melo</v>
      </c>
      <c r="D218" s="2" t="str">
        <f>IFERROR(__xludf.DUMMYFUNCTION("""COMPUTED_VALUE"""),"Abdomen Total")</f>
        <v>Abdomen Total</v>
      </c>
      <c r="E218" s="2">
        <f>IFERROR(__xludf.DUMMYFUNCTION("""COMPUTED_VALUE"""),130.32)</f>
        <v>130.32</v>
      </c>
    </row>
    <row r="219">
      <c r="B219" s="7">
        <f>IFERROR(__xludf.DUMMYFUNCTION("""COMPUTED_VALUE"""),44028.0)</f>
        <v>44028</v>
      </c>
      <c r="C219" s="2" t="str">
        <f>IFERROR(__xludf.DUMMYFUNCTION("""COMPUTED_VALUE"""),"Maria Noalda Ramalho")</f>
        <v>Maria Noalda Ramalho</v>
      </c>
      <c r="D219" s="2" t="str">
        <f>IFERROR(__xludf.DUMMYFUNCTION("""COMPUTED_VALUE"""),"Transvaginal")</f>
        <v>Transvaginal</v>
      </c>
      <c r="E219" s="2">
        <f>IFERROR(__xludf.DUMMYFUNCTION("""COMPUTED_VALUE"""),72.08)</f>
        <v>72.08</v>
      </c>
    </row>
    <row r="220">
      <c r="B220" s="7">
        <f>IFERROR(__xludf.DUMMYFUNCTION("""COMPUTED_VALUE"""),44028.0)</f>
        <v>44028</v>
      </c>
      <c r="C220" s="2" t="str">
        <f>IFERROR(__xludf.DUMMYFUNCTION("""COMPUTED_VALUE"""),"Maria Noalda Ramalho")</f>
        <v>Maria Noalda Ramalho</v>
      </c>
      <c r="D220" s="2" t="str">
        <f>IFERROR(__xludf.DUMMYFUNCTION("""COMPUTED_VALUE"""),"Abdomen Total")</f>
        <v>Abdomen Total</v>
      </c>
      <c r="E220" s="2">
        <f>IFERROR(__xludf.DUMMYFUNCTION("""COMPUTED_VALUE"""),130.32)</f>
        <v>130.32</v>
      </c>
    </row>
    <row r="221">
      <c r="B221" s="7">
        <f>IFERROR(__xludf.DUMMYFUNCTION("""COMPUTED_VALUE"""),44036.0)</f>
        <v>44036</v>
      </c>
      <c r="C221" s="2" t="str">
        <f>IFERROR(__xludf.DUMMYFUNCTION("""COMPUTED_VALUE"""),"Mariana Tomaz Silva")</f>
        <v>Mariana Tomaz Silva</v>
      </c>
      <c r="D221" s="2" t="str">
        <f>IFERROR(__xludf.DUMMYFUNCTION("""COMPUTED_VALUE"""),"Mamas")</f>
        <v>Mamas</v>
      </c>
      <c r="E221" s="2">
        <f>IFERROR(__xludf.DUMMYFUNCTION("""COMPUTED_VALUE"""),65.28)</f>
        <v>65.28</v>
      </c>
    </row>
    <row r="222">
      <c r="B222" s="7">
        <f>IFERROR(__xludf.DUMMYFUNCTION("""COMPUTED_VALUE"""),44036.0)</f>
        <v>44036</v>
      </c>
      <c r="C222" s="2" t="str">
        <f>IFERROR(__xludf.DUMMYFUNCTION("""COMPUTED_VALUE"""),"Mariana Tomaz Silva")</f>
        <v>Mariana Tomaz Silva</v>
      </c>
      <c r="D222" s="2" t="str">
        <f>IFERROR(__xludf.DUMMYFUNCTION("""COMPUTED_VALUE"""),"Transvaginal")</f>
        <v>Transvaginal</v>
      </c>
      <c r="E222" s="2">
        <f>IFERROR(__xludf.DUMMYFUNCTION("""COMPUTED_VALUE"""),72.08)</f>
        <v>72.08</v>
      </c>
    </row>
    <row r="223">
      <c r="B223" s="7">
        <f>IFERROR(__xludf.DUMMYFUNCTION("""COMPUTED_VALUE"""),44036.0)</f>
        <v>44036</v>
      </c>
      <c r="C223" s="2" t="str">
        <f>IFERROR(__xludf.DUMMYFUNCTION("""COMPUTED_VALUE"""),"Mariana Tomaz Silva")</f>
        <v>Mariana Tomaz Silva</v>
      </c>
      <c r="D223" s="2" t="str">
        <f>IFERROR(__xludf.DUMMYFUNCTION("""COMPUTED_VALUE"""),"Estruturas superficiais")</f>
        <v>Estruturas superficiais</v>
      </c>
      <c r="E223" s="2">
        <f>IFERROR(__xludf.DUMMYFUNCTION("""COMPUTED_VALUE"""),65.28)</f>
        <v>65.28</v>
      </c>
    </row>
    <row r="224">
      <c r="B224" s="7">
        <f>IFERROR(__xludf.DUMMYFUNCTION("""COMPUTED_VALUE"""),44035.0)</f>
        <v>44035</v>
      </c>
      <c r="C224" s="2" t="str">
        <f>IFERROR(__xludf.DUMMYFUNCTION("""COMPUTED_VALUE"""),"Marilene Jane Ribeiro dos Santos Alexandre")</f>
        <v>Marilene Jane Ribeiro dos Santos Alexandre</v>
      </c>
      <c r="D224" s="2" t="str">
        <f>IFERROR(__xludf.DUMMYFUNCTION("""COMPUTED_VALUE"""),"Mamas")</f>
        <v>Mamas</v>
      </c>
      <c r="E224" s="2">
        <f>IFERROR(__xludf.DUMMYFUNCTION("""COMPUTED_VALUE"""),65.28)</f>
        <v>65.28</v>
      </c>
    </row>
    <row r="225">
      <c r="B225" s="7">
        <f>IFERROR(__xludf.DUMMYFUNCTION("""COMPUTED_VALUE"""),44035.0)</f>
        <v>44035</v>
      </c>
      <c r="C225" s="2" t="str">
        <f>IFERROR(__xludf.DUMMYFUNCTION("""COMPUTED_VALUE"""),"Marilene Jane Ribeiro dos Santos Alexandre")</f>
        <v>Marilene Jane Ribeiro dos Santos Alexandre</v>
      </c>
      <c r="D225" s="2" t="str">
        <f>IFERROR(__xludf.DUMMYFUNCTION("""COMPUTED_VALUE"""),"Estruturas superficiais")</f>
        <v>Estruturas superficiais</v>
      </c>
      <c r="E225" s="2">
        <f>IFERROR(__xludf.DUMMYFUNCTION("""COMPUTED_VALUE"""),65.28)</f>
        <v>65.28</v>
      </c>
    </row>
    <row r="226">
      <c r="B226" s="7">
        <f>IFERROR(__xludf.DUMMYFUNCTION("""COMPUTED_VALUE"""),44035.0)</f>
        <v>44035</v>
      </c>
      <c r="C226" s="2" t="str">
        <f>IFERROR(__xludf.DUMMYFUNCTION("""COMPUTED_VALUE"""),"Marilene Jane Ribeiro dos Santos Alexandre")</f>
        <v>Marilene Jane Ribeiro dos Santos Alexandre</v>
      </c>
      <c r="D226" s="2" t="str">
        <f>IFERROR(__xludf.DUMMYFUNCTION("""COMPUTED_VALUE"""),"Abdomen Total")</f>
        <v>Abdomen Total</v>
      </c>
      <c r="E226" s="2">
        <f>IFERROR(__xludf.DUMMYFUNCTION("""COMPUTED_VALUE"""),130.32)</f>
        <v>130.32</v>
      </c>
    </row>
    <row r="227">
      <c r="B227" s="7">
        <f>IFERROR(__xludf.DUMMYFUNCTION("""COMPUTED_VALUE"""),44026.0)</f>
        <v>44026</v>
      </c>
      <c r="C227" s="2" t="str">
        <f>IFERROR(__xludf.DUMMYFUNCTION("""COMPUTED_VALUE"""),"Marilene Soares de Lima")</f>
        <v>Marilene Soares de Lima</v>
      </c>
      <c r="D227" s="2" t="str">
        <f>IFERROR(__xludf.DUMMYFUNCTION("""COMPUTED_VALUE"""),"Ginecológico")</f>
        <v>Ginecológico</v>
      </c>
      <c r="E227" s="2">
        <f>IFERROR(__xludf.DUMMYFUNCTION("""COMPUTED_VALUE"""),39.8)</f>
        <v>39.8</v>
      </c>
    </row>
    <row r="228">
      <c r="B228" s="7">
        <f>IFERROR(__xludf.DUMMYFUNCTION("""COMPUTED_VALUE"""),44026.0)</f>
        <v>44026</v>
      </c>
      <c r="C228" s="2" t="str">
        <f>IFERROR(__xludf.DUMMYFUNCTION("""COMPUTED_VALUE"""),"Marilene Soares de Lima")</f>
        <v>Marilene Soares de Lima</v>
      </c>
      <c r="D228" s="2" t="str">
        <f>IFERROR(__xludf.DUMMYFUNCTION("""COMPUTED_VALUE"""),"Abdomen Total")</f>
        <v>Abdomen Total</v>
      </c>
      <c r="E228" s="2">
        <f>IFERROR(__xludf.DUMMYFUNCTION("""COMPUTED_VALUE"""),130.32)</f>
        <v>130.32</v>
      </c>
    </row>
    <row r="229">
      <c r="B229" s="7">
        <f>IFERROR(__xludf.DUMMYFUNCTION("""COMPUTED_VALUE"""),44032.0)</f>
        <v>44032</v>
      </c>
      <c r="C229" s="2" t="str">
        <f>IFERROR(__xludf.DUMMYFUNCTION("""COMPUTED_VALUE"""),"Marta Meneses de Melo")</f>
        <v>Marta Meneses de Melo</v>
      </c>
      <c r="D229" s="2" t="str">
        <f>IFERROR(__xludf.DUMMYFUNCTION("""COMPUTED_VALUE"""),"Órgãos superficiais")</f>
        <v>Órgãos superficiais</v>
      </c>
      <c r="E229" s="2">
        <f>IFERROR(__xludf.DUMMYFUNCTION("""COMPUTED_VALUE"""),65.28)</f>
        <v>65.28</v>
      </c>
    </row>
    <row r="230">
      <c r="B230" s="7">
        <f>IFERROR(__xludf.DUMMYFUNCTION("""COMPUTED_VALUE"""),44032.0)</f>
        <v>44032</v>
      </c>
      <c r="C230" s="2" t="str">
        <f>IFERROR(__xludf.DUMMYFUNCTION("""COMPUTED_VALUE"""),"Marta Meneses de Melo")</f>
        <v>Marta Meneses de Melo</v>
      </c>
      <c r="D230" s="2" t="str">
        <f>IFERROR(__xludf.DUMMYFUNCTION("""COMPUTED_VALUE"""),"Ginecológico")</f>
        <v>Ginecológico</v>
      </c>
      <c r="E230" s="2">
        <f>IFERROR(__xludf.DUMMYFUNCTION("""COMPUTED_VALUE"""),39.8)</f>
        <v>39.8</v>
      </c>
    </row>
    <row r="231">
      <c r="B231" s="7">
        <f>IFERROR(__xludf.DUMMYFUNCTION("""COMPUTED_VALUE"""),44032.0)</f>
        <v>44032</v>
      </c>
      <c r="C231" s="2" t="str">
        <f>IFERROR(__xludf.DUMMYFUNCTION("""COMPUTED_VALUE"""),"Marta Meneses de Melo")</f>
        <v>Marta Meneses de Melo</v>
      </c>
      <c r="D231" s="2" t="str">
        <f>IFERROR(__xludf.DUMMYFUNCTION("""COMPUTED_VALUE"""),"Abdomen Total")</f>
        <v>Abdomen Total</v>
      </c>
      <c r="E231" s="2">
        <f>IFERROR(__xludf.DUMMYFUNCTION("""COMPUTED_VALUE"""),130.32)</f>
        <v>130.32</v>
      </c>
    </row>
    <row r="232">
      <c r="B232" s="7">
        <f>IFERROR(__xludf.DUMMYFUNCTION("""COMPUTED_VALUE"""),44035.0)</f>
        <v>44035</v>
      </c>
      <c r="C232" s="2" t="str">
        <f>IFERROR(__xludf.DUMMYFUNCTION("""COMPUTED_VALUE"""),"Martha Milena Oliveira Sousa")</f>
        <v>Martha Milena Oliveira Sousa</v>
      </c>
      <c r="D232" s="2" t="str">
        <f>IFERROR(__xludf.DUMMYFUNCTION("""COMPUTED_VALUE"""),"Abdomen Total")</f>
        <v>Abdomen Total</v>
      </c>
      <c r="E232" s="2">
        <f>IFERROR(__xludf.DUMMYFUNCTION("""COMPUTED_VALUE"""),130.32)</f>
        <v>130.32</v>
      </c>
    </row>
    <row r="233">
      <c r="B233" s="7">
        <f>IFERROR(__xludf.DUMMYFUNCTION("""COMPUTED_VALUE"""),44034.0)</f>
        <v>44034</v>
      </c>
      <c r="C233" s="2" t="str">
        <f>IFERROR(__xludf.DUMMYFUNCTION("""COMPUTED_VALUE"""),"Maura Araujo de Andrade")</f>
        <v>Maura Araujo de Andrade</v>
      </c>
      <c r="D233" s="2" t="str">
        <f>IFERROR(__xludf.DUMMYFUNCTION("""COMPUTED_VALUE"""),"Ginecológico")</f>
        <v>Ginecológico</v>
      </c>
      <c r="E233" s="2">
        <f>IFERROR(__xludf.DUMMYFUNCTION("""COMPUTED_VALUE"""),39.8)</f>
        <v>39.8</v>
      </c>
    </row>
    <row r="234">
      <c r="B234" s="7">
        <f>IFERROR(__xludf.DUMMYFUNCTION("""COMPUTED_VALUE"""),44034.0)</f>
        <v>44034</v>
      </c>
      <c r="C234" s="2" t="str">
        <f>IFERROR(__xludf.DUMMYFUNCTION("""COMPUTED_VALUE"""),"Maura Araujo de Andrade")</f>
        <v>Maura Araujo de Andrade</v>
      </c>
      <c r="D234" s="2" t="str">
        <f>IFERROR(__xludf.DUMMYFUNCTION("""COMPUTED_VALUE"""),"Abdomen Total")</f>
        <v>Abdomen Total</v>
      </c>
      <c r="E234" s="2">
        <f>IFERROR(__xludf.DUMMYFUNCTION("""COMPUTED_VALUE"""),130.32)</f>
        <v>130.32</v>
      </c>
    </row>
    <row r="235">
      <c r="B235" s="7">
        <f>IFERROR(__xludf.DUMMYFUNCTION("""COMPUTED_VALUE"""),44036.0)</f>
        <v>44036</v>
      </c>
      <c r="C235" s="2" t="str">
        <f>IFERROR(__xludf.DUMMYFUNCTION("""COMPUTED_VALUE"""),"Melissa Maria Pinto Carvalho")</f>
        <v>Melissa Maria Pinto Carvalho</v>
      </c>
      <c r="D235" s="2" t="str">
        <f>IFERROR(__xludf.DUMMYFUNCTION("""COMPUTED_VALUE"""),"Mamas")</f>
        <v>Mamas</v>
      </c>
      <c r="E235" s="2">
        <f>IFERROR(__xludf.DUMMYFUNCTION("""COMPUTED_VALUE"""),65.28)</f>
        <v>65.28</v>
      </c>
    </row>
    <row r="236">
      <c r="B236" s="7">
        <f>IFERROR(__xludf.DUMMYFUNCTION("""COMPUTED_VALUE"""),44036.0)</f>
        <v>44036</v>
      </c>
      <c r="C236" s="2" t="str">
        <f>IFERROR(__xludf.DUMMYFUNCTION("""COMPUTED_VALUE"""),"Melissa Maria Pinto Carvalho")</f>
        <v>Melissa Maria Pinto Carvalho</v>
      </c>
      <c r="D236" s="2" t="str">
        <f>IFERROR(__xludf.DUMMYFUNCTION("""COMPUTED_VALUE"""),"Doppler")</f>
        <v>Doppler</v>
      </c>
      <c r="E236" s="2">
        <f>IFERROR(__xludf.DUMMYFUNCTION("""COMPUTED_VALUE"""),137.37)</f>
        <v>137.37</v>
      </c>
    </row>
    <row r="237">
      <c r="B237" s="7">
        <f>IFERROR(__xludf.DUMMYFUNCTION("""COMPUTED_VALUE"""),44036.0)</f>
        <v>44036</v>
      </c>
      <c r="C237" s="2" t="str">
        <f>IFERROR(__xludf.DUMMYFUNCTION("""COMPUTED_VALUE"""),"Melissa Maria Pinto Carvalho")</f>
        <v>Melissa Maria Pinto Carvalho</v>
      </c>
      <c r="D237" s="2" t="str">
        <f>IFERROR(__xludf.DUMMYFUNCTION("""COMPUTED_VALUE"""),"Órgãos superficiais")</f>
        <v>Órgãos superficiais</v>
      </c>
      <c r="E237" s="2">
        <f>IFERROR(__xludf.DUMMYFUNCTION("""COMPUTED_VALUE"""),65.28)</f>
        <v>65.28</v>
      </c>
    </row>
    <row r="238">
      <c r="B238" s="7">
        <f>IFERROR(__xludf.DUMMYFUNCTION("""COMPUTED_VALUE"""),44036.0)</f>
        <v>44036</v>
      </c>
      <c r="C238" s="2" t="str">
        <f>IFERROR(__xludf.DUMMYFUNCTION("""COMPUTED_VALUE"""),"Melissa Maria Pinto Carvalho")</f>
        <v>Melissa Maria Pinto Carvalho</v>
      </c>
      <c r="D238" s="2" t="str">
        <f>IFERROR(__xludf.DUMMYFUNCTION("""COMPUTED_VALUE"""),"Transvaginal")</f>
        <v>Transvaginal</v>
      </c>
      <c r="E238" s="2">
        <f>IFERROR(__xludf.DUMMYFUNCTION("""COMPUTED_VALUE"""),72.08)</f>
        <v>72.08</v>
      </c>
    </row>
    <row r="239">
      <c r="B239" s="7">
        <f>IFERROR(__xludf.DUMMYFUNCTION("""COMPUTED_VALUE"""),44036.0)</f>
        <v>44036</v>
      </c>
      <c r="C239" s="2" t="str">
        <f>IFERROR(__xludf.DUMMYFUNCTION("""COMPUTED_VALUE"""),"Melissa Maria Pinto Carvalho")</f>
        <v>Melissa Maria Pinto Carvalho</v>
      </c>
      <c r="D239" s="2" t="str">
        <f>IFERROR(__xludf.DUMMYFUNCTION("""COMPUTED_VALUE"""),"Estruturas superficiais")</f>
        <v>Estruturas superficiais</v>
      </c>
      <c r="E239" s="2">
        <f>IFERROR(__xludf.DUMMYFUNCTION("""COMPUTED_VALUE"""),65.28)</f>
        <v>65.28</v>
      </c>
    </row>
    <row r="240">
      <c r="B240" s="7">
        <f>IFERROR(__xludf.DUMMYFUNCTION("""COMPUTED_VALUE"""),44029.0)</f>
        <v>44029</v>
      </c>
      <c r="C240" s="2" t="str">
        <f>IFERROR(__xludf.DUMMYFUNCTION("""COMPUTED_VALUE"""),"Mônica Ferreira de Albuquerque")</f>
        <v>Mônica Ferreira de Albuquerque</v>
      </c>
      <c r="D240" s="2" t="str">
        <f>IFERROR(__xludf.DUMMYFUNCTION("""COMPUTED_VALUE"""),"Mamas")</f>
        <v>Mamas</v>
      </c>
      <c r="E240" s="2">
        <f>IFERROR(__xludf.DUMMYFUNCTION("""COMPUTED_VALUE"""),65.28)</f>
        <v>65.28</v>
      </c>
    </row>
    <row r="241">
      <c r="B241" s="7">
        <f>IFERROR(__xludf.DUMMYFUNCTION("""COMPUTED_VALUE"""),44029.0)</f>
        <v>44029</v>
      </c>
      <c r="C241" s="2" t="str">
        <f>IFERROR(__xludf.DUMMYFUNCTION("""COMPUTED_VALUE"""),"Mônica Ferreira de Albuquerque")</f>
        <v>Mônica Ferreira de Albuquerque</v>
      </c>
      <c r="D241" s="2" t="str">
        <f>IFERROR(__xludf.DUMMYFUNCTION("""COMPUTED_VALUE"""),"Estruturas superficiais")</f>
        <v>Estruturas superficiais</v>
      </c>
      <c r="E241" s="2">
        <f>IFERROR(__xludf.DUMMYFUNCTION("""COMPUTED_VALUE"""),65.28)</f>
        <v>65.28</v>
      </c>
    </row>
    <row r="242">
      <c r="B242" s="7">
        <f>IFERROR(__xludf.DUMMYFUNCTION("""COMPUTED_VALUE"""),44012.0)</f>
        <v>44012</v>
      </c>
      <c r="C242" s="2" t="str">
        <f>IFERROR(__xludf.DUMMYFUNCTION("""COMPUTED_VALUE"""),"Najla Raquel Correia de Araújo Monteiro")</f>
        <v>Najla Raquel Correia de Araújo Monteiro</v>
      </c>
      <c r="D242" s="2" t="str">
        <f>IFERROR(__xludf.DUMMYFUNCTION("""COMPUTED_VALUE"""),"Estruturas superficiais")</f>
        <v>Estruturas superficiais</v>
      </c>
      <c r="E242" s="2">
        <f>IFERROR(__xludf.DUMMYFUNCTION("""COMPUTED_VALUE"""),65.28)</f>
        <v>65.28</v>
      </c>
    </row>
    <row r="243">
      <c r="B243" s="7">
        <f>IFERROR(__xludf.DUMMYFUNCTION("""COMPUTED_VALUE"""),44028.0)</f>
        <v>44028</v>
      </c>
      <c r="C243" s="2" t="str">
        <f>IFERROR(__xludf.DUMMYFUNCTION("""COMPUTED_VALUE"""),"Nery Lopes Clemente")</f>
        <v>Nery Lopes Clemente</v>
      </c>
      <c r="D243" s="2" t="str">
        <f>IFERROR(__xludf.DUMMYFUNCTION("""COMPUTED_VALUE"""),"Órgãos superficiais")</f>
        <v>Órgãos superficiais</v>
      </c>
      <c r="E243" s="2">
        <f>IFERROR(__xludf.DUMMYFUNCTION("""COMPUTED_VALUE"""),65.28)</f>
        <v>65.28</v>
      </c>
    </row>
    <row r="244">
      <c r="B244" s="7">
        <f>IFERROR(__xludf.DUMMYFUNCTION("""COMPUTED_VALUE"""),44028.0)</f>
        <v>44028</v>
      </c>
      <c r="C244" s="2" t="str">
        <f>IFERROR(__xludf.DUMMYFUNCTION("""COMPUTED_VALUE"""),"Nery Lopes Clemente")</f>
        <v>Nery Lopes Clemente</v>
      </c>
      <c r="D244" s="2" t="str">
        <f>IFERROR(__xludf.DUMMYFUNCTION("""COMPUTED_VALUE"""),"Ginecológico")</f>
        <v>Ginecológico</v>
      </c>
      <c r="E244" s="2">
        <f>IFERROR(__xludf.DUMMYFUNCTION("""COMPUTED_VALUE"""),39.8)</f>
        <v>39.8</v>
      </c>
    </row>
    <row r="245">
      <c r="B245" s="7">
        <f>IFERROR(__xludf.DUMMYFUNCTION("""COMPUTED_VALUE"""),44028.0)</f>
        <v>44028</v>
      </c>
      <c r="C245" s="2" t="str">
        <f>IFERROR(__xludf.DUMMYFUNCTION("""COMPUTED_VALUE"""),"Nery Lopes Clemente")</f>
        <v>Nery Lopes Clemente</v>
      </c>
      <c r="D245" s="2" t="str">
        <f>IFERROR(__xludf.DUMMYFUNCTION("""COMPUTED_VALUE"""),"Abdomen Total")</f>
        <v>Abdomen Total</v>
      </c>
      <c r="E245" s="2">
        <f>IFERROR(__xludf.DUMMYFUNCTION("""COMPUTED_VALUE"""),130.32)</f>
        <v>130.32</v>
      </c>
    </row>
    <row r="246">
      <c r="B246" s="7">
        <f>IFERROR(__xludf.DUMMYFUNCTION("""COMPUTED_VALUE"""),44011.0)</f>
        <v>44011</v>
      </c>
      <c r="C246" s="2" t="str">
        <f>IFERROR(__xludf.DUMMYFUNCTION("""COMPUTED_VALUE"""),"Osvaldo Alves Diniz")</f>
        <v>Osvaldo Alves Diniz</v>
      </c>
      <c r="D246" s="2" t="str">
        <f>IFERROR(__xludf.DUMMYFUNCTION("""COMPUTED_VALUE"""),"Próstata")</f>
        <v>Próstata</v>
      </c>
      <c r="E246" s="2">
        <f>IFERROR(__xludf.DUMMYFUNCTION("""COMPUTED_VALUE"""),55.09)</f>
        <v>55.09</v>
      </c>
    </row>
    <row r="247">
      <c r="B247" s="7">
        <f>IFERROR(__xludf.DUMMYFUNCTION("""COMPUTED_VALUE"""),44011.0)</f>
        <v>44011</v>
      </c>
      <c r="C247" s="2" t="str">
        <f>IFERROR(__xludf.DUMMYFUNCTION("""COMPUTED_VALUE"""),"Osvaldo Alves Diniz")</f>
        <v>Osvaldo Alves Diniz</v>
      </c>
      <c r="D247" s="2" t="str">
        <f>IFERROR(__xludf.DUMMYFUNCTION("""COMPUTED_VALUE"""),"Abdomen Total")</f>
        <v>Abdomen Total</v>
      </c>
      <c r="E247" s="2">
        <f>IFERROR(__xludf.DUMMYFUNCTION("""COMPUTED_VALUE"""),130.32)</f>
        <v>130.32</v>
      </c>
    </row>
    <row r="248">
      <c r="B248" s="7">
        <f>IFERROR(__xludf.DUMMYFUNCTION("""COMPUTED_VALUE"""),44025.0)</f>
        <v>44025</v>
      </c>
      <c r="C248" s="2" t="str">
        <f>IFERROR(__xludf.DUMMYFUNCTION("""COMPUTED_VALUE"""),"Paloma Araújo Agra")</f>
        <v>Paloma Araújo Agra</v>
      </c>
      <c r="D248" s="2" t="str">
        <f>IFERROR(__xludf.DUMMYFUNCTION("""COMPUTED_VALUE"""),"Transvaginal")</f>
        <v>Transvaginal</v>
      </c>
      <c r="E248" s="2">
        <f>IFERROR(__xludf.DUMMYFUNCTION("""COMPUTED_VALUE"""),72.08)</f>
        <v>72.08</v>
      </c>
    </row>
    <row r="249">
      <c r="B249" s="7">
        <f>IFERROR(__xludf.DUMMYFUNCTION("""COMPUTED_VALUE"""),44035.0)</f>
        <v>44035</v>
      </c>
      <c r="C249" s="2" t="str">
        <f>IFERROR(__xludf.DUMMYFUNCTION("""COMPUTED_VALUE"""),"Pâmela Pereira Lourenço")</f>
        <v>Pâmela Pereira Lourenço</v>
      </c>
      <c r="D249" s="2" t="str">
        <f>IFERROR(__xludf.DUMMYFUNCTION("""COMPUTED_VALUE"""),"Mamas")</f>
        <v>Mamas</v>
      </c>
      <c r="E249" s="2">
        <f>IFERROR(__xludf.DUMMYFUNCTION("""COMPUTED_VALUE"""),65.28)</f>
        <v>65.28</v>
      </c>
    </row>
    <row r="250">
      <c r="B250" s="7">
        <f>IFERROR(__xludf.DUMMYFUNCTION("""COMPUTED_VALUE"""),44035.0)</f>
        <v>44035</v>
      </c>
      <c r="C250" s="2" t="str">
        <f>IFERROR(__xludf.DUMMYFUNCTION("""COMPUTED_VALUE"""),"Pâmela Pereira Lourenço")</f>
        <v>Pâmela Pereira Lourenço</v>
      </c>
      <c r="D250" s="2" t="str">
        <f>IFERROR(__xludf.DUMMYFUNCTION("""COMPUTED_VALUE"""),"Ginecológico")</f>
        <v>Ginecológico</v>
      </c>
      <c r="E250" s="2">
        <f>IFERROR(__xludf.DUMMYFUNCTION("""COMPUTED_VALUE"""),39.8)</f>
        <v>39.8</v>
      </c>
    </row>
    <row r="251">
      <c r="B251" s="7">
        <f>IFERROR(__xludf.DUMMYFUNCTION("""COMPUTED_VALUE"""),44035.0)</f>
        <v>44035</v>
      </c>
      <c r="C251" s="2" t="str">
        <f>IFERROR(__xludf.DUMMYFUNCTION("""COMPUTED_VALUE"""),"Pâmela Pereira Lourenço")</f>
        <v>Pâmela Pereira Lourenço</v>
      </c>
      <c r="D251" s="2" t="str">
        <f>IFERROR(__xludf.DUMMYFUNCTION("""COMPUTED_VALUE"""),"Estruturas superficiais")</f>
        <v>Estruturas superficiais</v>
      </c>
      <c r="E251" s="2">
        <f>IFERROR(__xludf.DUMMYFUNCTION("""COMPUTED_VALUE"""),65.28)</f>
        <v>65.28</v>
      </c>
    </row>
    <row r="252">
      <c r="B252" s="7">
        <f>IFERROR(__xludf.DUMMYFUNCTION("""COMPUTED_VALUE"""),44035.0)</f>
        <v>44035</v>
      </c>
      <c r="C252" s="2" t="str">
        <f>IFERROR(__xludf.DUMMYFUNCTION("""COMPUTED_VALUE"""),"Pâmela Pereira Lourenço")</f>
        <v>Pâmela Pereira Lourenço</v>
      </c>
      <c r="D252" s="2" t="str">
        <f>IFERROR(__xludf.DUMMYFUNCTION("""COMPUTED_VALUE"""),"Abdomen Total")</f>
        <v>Abdomen Total</v>
      </c>
      <c r="E252" s="2">
        <f>IFERROR(__xludf.DUMMYFUNCTION("""COMPUTED_VALUE"""),130.32)</f>
        <v>130.32</v>
      </c>
    </row>
    <row r="253">
      <c r="B253" s="7">
        <f>IFERROR(__xludf.DUMMYFUNCTION("""COMPUTED_VALUE"""),44020.0)</f>
        <v>44020</v>
      </c>
      <c r="C253" s="2" t="str">
        <f>IFERROR(__xludf.DUMMYFUNCTION("""COMPUTED_VALUE"""),"Rafael Adailton Barros Almeida Santos")</f>
        <v>Rafael Adailton Barros Almeida Santos</v>
      </c>
      <c r="D253" s="2" t="str">
        <f>IFERROR(__xludf.DUMMYFUNCTION("""COMPUTED_VALUE"""),"Abdomen Total")</f>
        <v>Abdomen Total</v>
      </c>
      <c r="E253" s="2">
        <f>IFERROR(__xludf.DUMMYFUNCTION("""COMPUTED_VALUE"""),130.32)</f>
        <v>130.32</v>
      </c>
    </row>
    <row r="254">
      <c r="B254" s="7">
        <f>IFERROR(__xludf.DUMMYFUNCTION("""COMPUTED_VALUE"""),44025.0)</f>
        <v>44025</v>
      </c>
      <c r="C254" s="2" t="str">
        <f>IFERROR(__xludf.DUMMYFUNCTION("""COMPUTED_VALUE"""),"Renata Cristina Santos Lacerda Martins")</f>
        <v>Renata Cristina Santos Lacerda Martins</v>
      </c>
      <c r="D254" s="2" t="str">
        <f>IFERROR(__xludf.DUMMYFUNCTION("""COMPUTED_VALUE"""),"Mamas")</f>
        <v>Mamas</v>
      </c>
      <c r="E254" s="2">
        <f>IFERROR(__xludf.DUMMYFUNCTION("""COMPUTED_VALUE"""),65.28)</f>
        <v>65.28</v>
      </c>
    </row>
    <row r="255">
      <c r="B255" s="7">
        <f>IFERROR(__xludf.DUMMYFUNCTION("""COMPUTED_VALUE"""),44025.0)</f>
        <v>44025</v>
      </c>
      <c r="C255" s="2" t="str">
        <f>IFERROR(__xludf.DUMMYFUNCTION("""COMPUTED_VALUE"""),"Renata Cristina Santos Lacerda Martins")</f>
        <v>Renata Cristina Santos Lacerda Martins</v>
      </c>
      <c r="D255" s="2" t="str">
        <f>IFERROR(__xludf.DUMMYFUNCTION("""COMPUTED_VALUE"""),"Estruturas superficiais")</f>
        <v>Estruturas superficiais</v>
      </c>
      <c r="E255" s="2">
        <f>IFERROR(__xludf.DUMMYFUNCTION("""COMPUTED_VALUE"""),65.28)</f>
        <v>65.28</v>
      </c>
    </row>
    <row r="256">
      <c r="B256" s="7">
        <f>IFERROR(__xludf.DUMMYFUNCTION("""COMPUTED_VALUE"""),44011.0)</f>
        <v>44011</v>
      </c>
      <c r="C256" s="2" t="str">
        <f>IFERROR(__xludf.DUMMYFUNCTION("""COMPUTED_VALUE"""),"Rita Amélia Guimarães")</f>
        <v>Rita Amélia Guimarães</v>
      </c>
      <c r="D256" s="2" t="str">
        <f>IFERROR(__xludf.DUMMYFUNCTION("""COMPUTED_VALUE"""),"Ginecológico")</f>
        <v>Ginecológico</v>
      </c>
      <c r="E256" s="2">
        <f>IFERROR(__xludf.DUMMYFUNCTION("""COMPUTED_VALUE"""),39.8)</f>
        <v>39.8</v>
      </c>
    </row>
    <row r="257">
      <c r="B257" s="7">
        <f>IFERROR(__xludf.DUMMYFUNCTION("""COMPUTED_VALUE"""),44011.0)</f>
        <v>44011</v>
      </c>
      <c r="C257" s="2" t="str">
        <f>IFERROR(__xludf.DUMMYFUNCTION("""COMPUTED_VALUE"""),"Rita Amélia Guimarães")</f>
        <v>Rita Amélia Guimarães</v>
      </c>
      <c r="D257" s="2" t="str">
        <f>IFERROR(__xludf.DUMMYFUNCTION("""COMPUTED_VALUE"""),"Abdomen Total")</f>
        <v>Abdomen Total</v>
      </c>
      <c r="E257" s="2">
        <f>IFERROR(__xludf.DUMMYFUNCTION("""COMPUTED_VALUE"""),130.32)</f>
        <v>130.32</v>
      </c>
    </row>
    <row r="258">
      <c r="B258" s="7">
        <f>IFERROR(__xludf.DUMMYFUNCTION("""COMPUTED_VALUE"""),44012.0)</f>
        <v>44012</v>
      </c>
      <c r="C258" s="2" t="str">
        <f>IFERROR(__xludf.DUMMYFUNCTION("""COMPUTED_VALUE"""),"Romilda Leopoldino Costa")</f>
        <v>Romilda Leopoldino Costa</v>
      </c>
      <c r="D258" s="2" t="str">
        <f>IFERROR(__xludf.DUMMYFUNCTION("""COMPUTED_VALUE"""),"Mamas")</f>
        <v>Mamas</v>
      </c>
      <c r="E258" s="2">
        <f>IFERROR(__xludf.DUMMYFUNCTION("""COMPUTED_VALUE"""),65.28)</f>
        <v>65.28</v>
      </c>
    </row>
    <row r="259">
      <c r="B259" s="7">
        <f>IFERROR(__xludf.DUMMYFUNCTION("""COMPUTED_VALUE"""),44012.0)</f>
        <v>44012</v>
      </c>
      <c r="C259" s="2" t="str">
        <f>IFERROR(__xludf.DUMMYFUNCTION("""COMPUTED_VALUE"""),"Romilda Leopoldino Costa")</f>
        <v>Romilda Leopoldino Costa</v>
      </c>
      <c r="D259" s="2" t="str">
        <f>IFERROR(__xludf.DUMMYFUNCTION("""COMPUTED_VALUE"""),"Transvaginal")</f>
        <v>Transvaginal</v>
      </c>
      <c r="E259" s="2">
        <f>IFERROR(__xludf.DUMMYFUNCTION("""COMPUTED_VALUE"""),72.08)</f>
        <v>72.08</v>
      </c>
    </row>
    <row r="260">
      <c r="B260" s="7">
        <f>IFERROR(__xludf.DUMMYFUNCTION("""COMPUTED_VALUE"""),44012.0)</f>
        <v>44012</v>
      </c>
      <c r="C260" s="2" t="str">
        <f>IFERROR(__xludf.DUMMYFUNCTION("""COMPUTED_VALUE"""),"Romilda Leopoldino Costa")</f>
        <v>Romilda Leopoldino Costa</v>
      </c>
      <c r="D260" s="2" t="str">
        <f>IFERROR(__xludf.DUMMYFUNCTION("""COMPUTED_VALUE"""),"Estruturas superficiais")</f>
        <v>Estruturas superficiais</v>
      </c>
      <c r="E260" s="2">
        <f>IFERROR(__xludf.DUMMYFUNCTION("""COMPUTED_VALUE"""),65.28)</f>
        <v>65.28</v>
      </c>
    </row>
    <row r="261">
      <c r="B261" s="7">
        <f>IFERROR(__xludf.DUMMYFUNCTION("""COMPUTED_VALUE"""),44012.0)</f>
        <v>44012</v>
      </c>
      <c r="C261" s="2" t="str">
        <f>IFERROR(__xludf.DUMMYFUNCTION("""COMPUTED_VALUE"""),"Romilda Leopoldino Costa")</f>
        <v>Romilda Leopoldino Costa</v>
      </c>
      <c r="D261" s="2" t="str">
        <f>IFERROR(__xludf.DUMMYFUNCTION("""COMPUTED_VALUE"""),"Abdomen Total")</f>
        <v>Abdomen Total</v>
      </c>
      <c r="E261" s="2">
        <f>IFERROR(__xludf.DUMMYFUNCTION("""COMPUTED_VALUE"""),130.32)</f>
        <v>130.32</v>
      </c>
    </row>
    <row r="262">
      <c r="B262" s="7">
        <f>IFERROR(__xludf.DUMMYFUNCTION("""COMPUTED_VALUE"""),44021.0)</f>
        <v>44021</v>
      </c>
      <c r="C262" s="2" t="str">
        <f>IFERROR(__xludf.DUMMYFUNCTION("""COMPUTED_VALUE"""),"Rômulo Beserra Casado")</f>
        <v>Rômulo Beserra Casado</v>
      </c>
      <c r="D262" s="2" t="str">
        <f>IFERROR(__xludf.DUMMYFUNCTION("""COMPUTED_VALUE"""),"Próstata")</f>
        <v>Próstata</v>
      </c>
      <c r="E262" s="2">
        <f>IFERROR(__xludf.DUMMYFUNCTION("""COMPUTED_VALUE"""),55.09)</f>
        <v>55.09</v>
      </c>
    </row>
    <row r="263">
      <c r="B263" s="7">
        <f>IFERROR(__xludf.DUMMYFUNCTION("""COMPUTED_VALUE"""),44021.0)</f>
        <v>44021</v>
      </c>
      <c r="C263" s="2" t="str">
        <f>IFERROR(__xludf.DUMMYFUNCTION("""COMPUTED_VALUE"""),"Rômulo Beserra Casado")</f>
        <v>Rômulo Beserra Casado</v>
      </c>
      <c r="D263" s="2" t="str">
        <f>IFERROR(__xludf.DUMMYFUNCTION("""COMPUTED_VALUE"""),"Abdomen Total")</f>
        <v>Abdomen Total</v>
      </c>
      <c r="E263" s="2">
        <f>IFERROR(__xludf.DUMMYFUNCTION("""COMPUTED_VALUE"""),130.32)</f>
        <v>130.32</v>
      </c>
    </row>
    <row r="264">
      <c r="B264" s="7">
        <f>IFERROR(__xludf.DUMMYFUNCTION("""COMPUTED_VALUE"""),44022.0)</f>
        <v>44022</v>
      </c>
      <c r="C264" s="2" t="str">
        <f>IFERROR(__xludf.DUMMYFUNCTION("""COMPUTED_VALUE"""),"Rosane Araújo Silva")</f>
        <v>Rosane Araújo Silva</v>
      </c>
      <c r="D264" s="2" t="str">
        <f>IFERROR(__xludf.DUMMYFUNCTION("""COMPUTED_VALUE"""),"Mamas")</f>
        <v>Mamas</v>
      </c>
      <c r="E264" s="2">
        <f>IFERROR(__xludf.DUMMYFUNCTION("""COMPUTED_VALUE"""),65.28)</f>
        <v>65.28</v>
      </c>
    </row>
    <row r="265">
      <c r="B265" s="7">
        <f>IFERROR(__xludf.DUMMYFUNCTION("""COMPUTED_VALUE"""),44022.0)</f>
        <v>44022</v>
      </c>
      <c r="C265" s="2" t="str">
        <f>IFERROR(__xludf.DUMMYFUNCTION("""COMPUTED_VALUE"""),"Rosane Araújo Silva")</f>
        <v>Rosane Araújo Silva</v>
      </c>
      <c r="D265" s="2" t="str">
        <f>IFERROR(__xludf.DUMMYFUNCTION("""COMPUTED_VALUE"""),"Estruturas superficiais")</f>
        <v>Estruturas superficiais</v>
      </c>
      <c r="E265" s="2">
        <f>IFERROR(__xludf.DUMMYFUNCTION("""COMPUTED_VALUE"""),65.28)</f>
        <v>65.28</v>
      </c>
    </row>
    <row r="266">
      <c r="B266" s="7">
        <f>IFERROR(__xludf.DUMMYFUNCTION("""COMPUTED_VALUE"""),44028.0)</f>
        <v>44028</v>
      </c>
      <c r="C266" s="2" t="str">
        <f>IFERROR(__xludf.DUMMYFUNCTION("""COMPUTED_VALUE"""),"Rosângela de Oliveira Macário")</f>
        <v>Rosângela de Oliveira Macário</v>
      </c>
      <c r="D266" s="2" t="str">
        <f>IFERROR(__xludf.DUMMYFUNCTION("""COMPUTED_VALUE"""),"Mamas")</f>
        <v>Mamas</v>
      </c>
      <c r="E266" s="2">
        <f>IFERROR(__xludf.DUMMYFUNCTION("""COMPUTED_VALUE"""),65.28)</f>
        <v>65.28</v>
      </c>
    </row>
    <row r="267">
      <c r="B267" s="7">
        <f>IFERROR(__xludf.DUMMYFUNCTION("""COMPUTED_VALUE"""),44028.0)</f>
        <v>44028</v>
      </c>
      <c r="C267" s="2" t="str">
        <f>IFERROR(__xludf.DUMMYFUNCTION("""COMPUTED_VALUE"""),"Rosângela de Oliveira Macário")</f>
        <v>Rosângela de Oliveira Macário</v>
      </c>
      <c r="D267" s="2" t="str">
        <f>IFERROR(__xludf.DUMMYFUNCTION("""COMPUTED_VALUE"""),"Transvaginal")</f>
        <v>Transvaginal</v>
      </c>
      <c r="E267" s="2">
        <f>IFERROR(__xludf.DUMMYFUNCTION("""COMPUTED_VALUE"""),72.08)</f>
        <v>72.08</v>
      </c>
    </row>
    <row r="268">
      <c r="B268" s="7">
        <f>IFERROR(__xludf.DUMMYFUNCTION("""COMPUTED_VALUE"""),44023.0)</f>
        <v>44023</v>
      </c>
      <c r="C268" s="2" t="str">
        <f>IFERROR(__xludf.DUMMYFUNCTION("""COMPUTED_VALUE"""),"Rosângela Ramos Raia dos Santos")</f>
        <v>Rosângela Ramos Raia dos Santos</v>
      </c>
      <c r="D268" s="2" t="str">
        <f>IFERROR(__xludf.DUMMYFUNCTION("""COMPUTED_VALUE"""),"Mamas")</f>
        <v>Mamas</v>
      </c>
      <c r="E268" s="2">
        <f>IFERROR(__xludf.DUMMYFUNCTION("""COMPUTED_VALUE"""),65.28)</f>
        <v>65.28</v>
      </c>
    </row>
    <row r="269">
      <c r="B269" s="7">
        <f>IFERROR(__xludf.DUMMYFUNCTION("""COMPUTED_VALUE"""),44023.0)</f>
        <v>44023</v>
      </c>
      <c r="C269" s="2" t="str">
        <f>IFERROR(__xludf.DUMMYFUNCTION("""COMPUTED_VALUE"""),"Rosângela Ramos Raia dos Santos")</f>
        <v>Rosângela Ramos Raia dos Santos</v>
      </c>
      <c r="D269" s="2" t="str">
        <f>IFERROR(__xludf.DUMMYFUNCTION("""COMPUTED_VALUE"""),"Órgãos superficiais")</f>
        <v>Órgãos superficiais</v>
      </c>
      <c r="E269" s="2">
        <f>IFERROR(__xludf.DUMMYFUNCTION("""COMPUTED_VALUE"""),65.28)</f>
        <v>65.28</v>
      </c>
    </row>
    <row r="270">
      <c r="B270" s="7">
        <f>IFERROR(__xludf.DUMMYFUNCTION("""COMPUTED_VALUE"""),44023.0)</f>
        <v>44023</v>
      </c>
      <c r="C270" s="2" t="str">
        <f>IFERROR(__xludf.DUMMYFUNCTION("""COMPUTED_VALUE"""),"Rosângela Ramos Raia dos Santos")</f>
        <v>Rosângela Ramos Raia dos Santos</v>
      </c>
      <c r="D270" s="2" t="str">
        <f>IFERROR(__xludf.DUMMYFUNCTION("""COMPUTED_VALUE"""),"Transvaginal")</f>
        <v>Transvaginal</v>
      </c>
      <c r="E270" s="2">
        <f>IFERROR(__xludf.DUMMYFUNCTION("""COMPUTED_VALUE"""),72.08)</f>
        <v>72.08</v>
      </c>
    </row>
    <row r="271">
      <c r="B271" s="7">
        <f>IFERROR(__xludf.DUMMYFUNCTION("""COMPUTED_VALUE"""),44023.0)</f>
        <v>44023</v>
      </c>
      <c r="C271" s="2" t="str">
        <f>IFERROR(__xludf.DUMMYFUNCTION("""COMPUTED_VALUE"""),"Rosângela Ramos Raia dos Santos")</f>
        <v>Rosângela Ramos Raia dos Santos</v>
      </c>
      <c r="D271" s="2" t="str">
        <f>IFERROR(__xludf.DUMMYFUNCTION("""COMPUTED_VALUE"""),"Estruturas superficiais")</f>
        <v>Estruturas superficiais</v>
      </c>
      <c r="E271" s="2">
        <f>IFERROR(__xludf.DUMMYFUNCTION("""COMPUTED_VALUE"""),65.28)</f>
        <v>65.28</v>
      </c>
    </row>
    <row r="272">
      <c r="B272" s="7">
        <f>IFERROR(__xludf.DUMMYFUNCTION("""COMPUTED_VALUE"""),44023.0)</f>
        <v>44023</v>
      </c>
      <c r="C272" s="2" t="str">
        <f>IFERROR(__xludf.DUMMYFUNCTION("""COMPUTED_VALUE"""),"Rosângela Ramos Raia dos Santos")</f>
        <v>Rosângela Ramos Raia dos Santos</v>
      </c>
      <c r="D272" s="2" t="str">
        <f>IFERROR(__xludf.DUMMYFUNCTION("""COMPUTED_VALUE"""),"Abdomen Total")</f>
        <v>Abdomen Total</v>
      </c>
      <c r="E272" s="2">
        <f>IFERROR(__xludf.DUMMYFUNCTION("""COMPUTED_VALUE"""),130.32)</f>
        <v>130.32</v>
      </c>
    </row>
    <row r="273">
      <c r="B273" s="7">
        <f>IFERROR(__xludf.DUMMYFUNCTION("""COMPUTED_VALUE"""),44012.0)</f>
        <v>44012</v>
      </c>
      <c r="C273" s="2" t="str">
        <f>IFERROR(__xludf.DUMMYFUNCTION("""COMPUTED_VALUE"""),"Rosineide Falcão Pereira")</f>
        <v>Rosineide Falcão Pereira</v>
      </c>
      <c r="D273" s="2" t="str">
        <f>IFERROR(__xludf.DUMMYFUNCTION("""COMPUTED_VALUE"""),"Órgãos superficiais")</f>
        <v>Órgãos superficiais</v>
      </c>
      <c r="E273" s="2">
        <f>IFERROR(__xludf.DUMMYFUNCTION("""COMPUTED_VALUE"""),65.28)</f>
        <v>65.28</v>
      </c>
    </row>
    <row r="274">
      <c r="B274" s="7">
        <f>IFERROR(__xludf.DUMMYFUNCTION("""COMPUTED_VALUE"""),44012.0)</f>
        <v>44012</v>
      </c>
      <c r="C274" s="2" t="str">
        <f>IFERROR(__xludf.DUMMYFUNCTION("""COMPUTED_VALUE"""),"Rosineide Falcão Pereira")</f>
        <v>Rosineide Falcão Pereira</v>
      </c>
      <c r="D274" s="2" t="str">
        <f>IFERROR(__xludf.DUMMYFUNCTION("""COMPUTED_VALUE"""),"Transvaginal")</f>
        <v>Transvaginal</v>
      </c>
      <c r="E274" s="2">
        <f>IFERROR(__xludf.DUMMYFUNCTION("""COMPUTED_VALUE"""),72.08)</f>
        <v>72.08</v>
      </c>
    </row>
    <row r="275">
      <c r="B275" s="7">
        <f>IFERROR(__xludf.DUMMYFUNCTION("""COMPUTED_VALUE"""),44028.0)</f>
        <v>44028</v>
      </c>
      <c r="C275" s="2" t="str">
        <f>IFERROR(__xludf.DUMMYFUNCTION("""COMPUTED_VALUE"""),"Rozana Paulino Dantas")</f>
        <v>Rozana Paulino Dantas</v>
      </c>
      <c r="D275" s="2" t="str">
        <f>IFERROR(__xludf.DUMMYFUNCTION("""COMPUTED_VALUE"""),"Mamas")</f>
        <v>Mamas</v>
      </c>
      <c r="E275" s="2">
        <f>IFERROR(__xludf.DUMMYFUNCTION("""COMPUTED_VALUE"""),65.28)</f>
        <v>65.28</v>
      </c>
    </row>
    <row r="276">
      <c r="B276" s="7">
        <f>IFERROR(__xludf.DUMMYFUNCTION("""COMPUTED_VALUE"""),44028.0)</f>
        <v>44028</v>
      </c>
      <c r="C276" s="2" t="str">
        <f>IFERROR(__xludf.DUMMYFUNCTION("""COMPUTED_VALUE"""),"Rozana Paulino Dantas")</f>
        <v>Rozana Paulino Dantas</v>
      </c>
      <c r="D276" s="2" t="str">
        <f>IFERROR(__xludf.DUMMYFUNCTION("""COMPUTED_VALUE"""),"Estruturas superficiais")</f>
        <v>Estruturas superficiais</v>
      </c>
      <c r="E276" s="2">
        <f>IFERROR(__xludf.DUMMYFUNCTION("""COMPUTED_VALUE"""),65.28)</f>
        <v>65.28</v>
      </c>
    </row>
    <row r="277">
      <c r="B277" s="7">
        <f>IFERROR(__xludf.DUMMYFUNCTION("""COMPUTED_VALUE"""),44022.0)</f>
        <v>44022</v>
      </c>
      <c r="C277" s="2" t="str">
        <f>IFERROR(__xludf.DUMMYFUNCTION("""COMPUTED_VALUE"""),"Sandra Maria Flor")</f>
        <v>Sandra Maria Flor</v>
      </c>
      <c r="D277" s="2" t="str">
        <f>IFERROR(__xludf.DUMMYFUNCTION("""COMPUTED_VALUE"""),"Mamas")</f>
        <v>Mamas</v>
      </c>
      <c r="E277" s="2">
        <f>IFERROR(__xludf.DUMMYFUNCTION("""COMPUTED_VALUE"""),65.28)</f>
        <v>65.28</v>
      </c>
    </row>
    <row r="278">
      <c r="B278" s="7">
        <f>IFERROR(__xludf.DUMMYFUNCTION("""COMPUTED_VALUE"""),44022.0)</f>
        <v>44022</v>
      </c>
      <c r="C278" s="2" t="str">
        <f>IFERROR(__xludf.DUMMYFUNCTION("""COMPUTED_VALUE"""),"Sandra Maria Flor")</f>
        <v>Sandra Maria Flor</v>
      </c>
      <c r="D278" s="2" t="str">
        <f>IFERROR(__xludf.DUMMYFUNCTION("""COMPUTED_VALUE"""),"Transvaginal")</f>
        <v>Transvaginal</v>
      </c>
      <c r="E278" s="2">
        <f>IFERROR(__xludf.DUMMYFUNCTION("""COMPUTED_VALUE"""),72.08)</f>
        <v>72.08</v>
      </c>
    </row>
    <row r="279">
      <c r="B279" s="7">
        <f>IFERROR(__xludf.DUMMYFUNCTION("""COMPUTED_VALUE"""),44026.0)</f>
        <v>44026</v>
      </c>
      <c r="C279" s="2" t="str">
        <f>IFERROR(__xludf.DUMMYFUNCTION("""COMPUTED_VALUE"""),"Sandrelle Rodrigues de Azevedo")</f>
        <v>Sandrelle Rodrigues de Azevedo</v>
      </c>
      <c r="D279" s="2" t="str">
        <f>IFERROR(__xludf.DUMMYFUNCTION("""COMPUTED_VALUE"""),"Mamas")</f>
        <v>Mamas</v>
      </c>
      <c r="E279" s="2">
        <f>IFERROR(__xludf.DUMMYFUNCTION("""COMPUTED_VALUE"""),65.28)</f>
        <v>65.28</v>
      </c>
    </row>
    <row r="280">
      <c r="B280" s="7">
        <f>IFERROR(__xludf.DUMMYFUNCTION("""COMPUTED_VALUE"""),44026.0)</f>
        <v>44026</v>
      </c>
      <c r="C280" s="2" t="str">
        <f>IFERROR(__xludf.DUMMYFUNCTION("""COMPUTED_VALUE"""),"Sandrelle Rodrigues de Azevedo")</f>
        <v>Sandrelle Rodrigues de Azevedo</v>
      </c>
      <c r="D280" s="2" t="str">
        <f>IFERROR(__xludf.DUMMYFUNCTION("""COMPUTED_VALUE"""),"Transvaginal")</f>
        <v>Transvaginal</v>
      </c>
      <c r="E280" s="2">
        <f>IFERROR(__xludf.DUMMYFUNCTION("""COMPUTED_VALUE"""),72.08)</f>
        <v>72.08</v>
      </c>
    </row>
    <row r="281">
      <c r="B281" s="7">
        <f>IFERROR(__xludf.DUMMYFUNCTION("""COMPUTED_VALUE"""),44026.0)</f>
        <v>44026</v>
      </c>
      <c r="C281" s="2" t="str">
        <f>IFERROR(__xludf.DUMMYFUNCTION("""COMPUTED_VALUE"""),"Sandrelle Rodrigues de Azevedo")</f>
        <v>Sandrelle Rodrigues de Azevedo</v>
      </c>
      <c r="D281" s="2" t="str">
        <f>IFERROR(__xludf.DUMMYFUNCTION("""COMPUTED_VALUE"""),"Estruturas superficiais")</f>
        <v>Estruturas superficiais</v>
      </c>
      <c r="E281" s="2">
        <f>IFERROR(__xludf.DUMMYFUNCTION("""COMPUTED_VALUE"""),65.28)</f>
        <v>65.28</v>
      </c>
    </row>
    <row r="282">
      <c r="B282" s="7">
        <f>IFERROR(__xludf.DUMMYFUNCTION("""COMPUTED_VALUE"""),44033.0)</f>
        <v>44033</v>
      </c>
      <c r="C282" s="2" t="str">
        <f>IFERROR(__xludf.DUMMYFUNCTION("""COMPUTED_VALUE"""),"Sara Jane das Vitórias Xavier Gurjão")</f>
        <v>Sara Jane das Vitórias Xavier Gurjão</v>
      </c>
      <c r="D282" s="2" t="str">
        <f>IFERROR(__xludf.DUMMYFUNCTION("""COMPUTED_VALUE"""),"Mamas")</f>
        <v>Mamas</v>
      </c>
      <c r="E282" s="2">
        <f>IFERROR(__xludf.DUMMYFUNCTION("""COMPUTED_VALUE"""),65.28)</f>
        <v>65.28</v>
      </c>
    </row>
    <row r="283">
      <c r="B283" s="7">
        <f>IFERROR(__xludf.DUMMYFUNCTION("""COMPUTED_VALUE"""),44033.0)</f>
        <v>44033</v>
      </c>
      <c r="C283" s="2" t="str">
        <f>IFERROR(__xludf.DUMMYFUNCTION("""COMPUTED_VALUE"""),"Sara Jane das Vitórias Xavier Gurjão")</f>
        <v>Sara Jane das Vitórias Xavier Gurjão</v>
      </c>
      <c r="D283" s="2" t="str">
        <f>IFERROR(__xludf.DUMMYFUNCTION("""COMPUTED_VALUE"""),"Transvaginal")</f>
        <v>Transvaginal</v>
      </c>
      <c r="E283" s="2">
        <f>IFERROR(__xludf.DUMMYFUNCTION("""COMPUTED_VALUE"""),72.08)</f>
        <v>72.08</v>
      </c>
    </row>
    <row r="284">
      <c r="B284" s="7">
        <f>IFERROR(__xludf.DUMMYFUNCTION("""COMPUTED_VALUE"""),44033.0)</f>
        <v>44033</v>
      </c>
      <c r="C284" s="2" t="str">
        <f>IFERROR(__xludf.DUMMYFUNCTION("""COMPUTED_VALUE"""),"Sara Jane das Vitórias Xavier Gurjão")</f>
        <v>Sara Jane das Vitórias Xavier Gurjão</v>
      </c>
      <c r="D284" s="2" t="str">
        <f>IFERROR(__xludf.DUMMYFUNCTION("""COMPUTED_VALUE"""),"Estruturas superficiais")</f>
        <v>Estruturas superficiais</v>
      </c>
      <c r="E284" s="2">
        <f>IFERROR(__xludf.DUMMYFUNCTION("""COMPUTED_VALUE"""),65.28)</f>
        <v>65.28</v>
      </c>
    </row>
    <row r="285">
      <c r="B285" s="7">
        <f>IFERROR(__xludf.DUMMYFUNCTION("""COMPUTED_VALUE"""),44029.0)</f>
        <v>44029</v>
      </c>
      <c r="C285" s="2" t="str">
        <f>IFERROR(__xludf.DUMMYFUNCTION("""COMPUTED_VALUE"""),"Selma Rodrigues de Amorim")</f>
        <v>Selma Rodrigues de Amorim</v>
      </c>
      <c r="D285" s="2" t="str">
        <f>IFERROR(__xludf.DUMMYFUNCTION("""COMPUTED_VALUE"""),"Mamas")</f>
        <v>Mamas</v>
      </c>
      <c r="E285" s="2">
        <f>IFERROR(__xludf.DUMMYFUNCTION("""COMPUTED_VALUE"""),65.28)</f>
        <v>65.28</v>
      </c>
    </row>
    <row r="286">
      <c r="B286" s="7">
        <f>IFERROR(__xludf.DUMMYFUNCTION("""COMPUTED_VALUE"""),44029.0)</f>
        <v>44029</v>
      </c>
      <c r="C286" s="2" t="str">
        <f>IFERROR(__xludf.DUMMYFUNCTION("""COMPUTED_VALUE"""),"Selma Rodrigues de Amorim")</f>
        <v>Selma Rodrigues de Amorim</v>
      </c>
      <c r="D286" s="2" t="str">
        <f>IFERROR(__xludf.DUMMYFUNCTION("""COMPUTED_VALUE"""),"Órgãos superficiais")</f>
        <v>Órgãos superficiais</v>
      </c>
      <c r="E286" s="2">
        <f>IFERROR(__xludf.DUMMYFUNCTION("""COMPUTED_VALUE"""),65.28)</f>
        <v>65.28</v>
      </c>
    </row>
    <row r="287">
      <c r="B287" s="7">
        <f>IFERROR(__xludf.DUMMYFUNCTION("""COMPUTED_VALUE"""),44029.0)</f>
        <v>44029</v>
      </c>
      <c r="C287" s="2" t="str">
        <f>IFERROR(__xludf.DUMMYFUNCTION("""COMPUTED_VALUE"""),"Selma Rodrigues de Amorim")</f>
        <v>Selma Rodrigues de Amorim</v>
      </c>
      <c r="D287" s="2" t="str">
        <f>IFERROR(__xludf.DUMMYFUNCTION("""COMPUTED_VALUE"""),"Estruturas superficiais")</f>
        <v>Estruturas superficiais</v>
      </c>
      <c r="E287" s="2">
        <f>IFERROR(__xludf.DUMMYFUNCTION("""COMPUTED_VALUE"""),65.28)</f>
        <v>65.28</v>
      </c>
    </row>
    <row r="288">
      <c r="B288" s="7">
        <f>IFERROR(__xludf.DUMMYFUNCTION("""COMPUTED_VALUE"""),44029.0)</f>
        <v>44029</v>
      </c>
      <c r="C288" s="2" t="str">
        <f>IFERROR(__xludf.DUMMYFUNCTION("""COMPUTED_VALUE"""),"Selma Rodrigues de Amorim")</f>
        <v>Selma Rodrigues de Amorim</v>
      </c>
      <c r="D288" s="2" t="str">
        <f>IFERROR(__xludf.DUMMYFUNCTION("""COMPUTED_VALUE"""),"Abdomen Total")</f>
        <v>Abdomen Total</v>
      </c>
      <c r="E288" s="2">
        <f>IFERROR(__xludf.DUMMYFUNCTION("""COMPUTED_VALUE"""),130.32)</f>
        <v>130.32</v>
      </c>
    </row>
    <row r="289">
      <c r="B289" s="7">
        <f>IFERROR(__xludf.DUMMYFUNCTION("""COMPUTED_VALUE"""),44035.0)</f>
        <v>44035</v>
      </c>
      <c r="C289" s="2" t="str">
        <f>IFERROR(__xludf.DUMMYFUNCTION("""COMPUTED_VALUE"""),"Suzeme de Lima Rafael")</f>
        <v>Suzeme de Lima Rafael</v>
      </c>
      <c r="D289" s="2" t="str">
        <f>IFERROR(__xludf.DUMMYFUNCTION("""COMPUTED_VALUE"""),"Abdomen Total")</f>
        <v>Abdomen Total</v>
      </c>
      <c r="E289" s="2">
        <f>IFERROR(__xludf.DUMMYFUNCTION("""COMPUTED_VALUE"""),130.32)</f>
        <v>130.32</v>
      </c>
    </row>
    <row r="290">
      <c r="B290" s="7">
        <f>IFERROR(__xludf.DUMMYFUNCTION("""COMPUTED_VALUE"""),44023.0)</f>
        <v>44023</v>
      </c>
      <c r="C290" s="2" t="str">
        <f>IFERROR(__xludf.DUMMYFUNCTION("""COMPUTED_VALUE"""),"Teresinha Travassos de Melo")</f>
        <v>Teresinha Travassos de Melo</v>
      </c>
      <c r="D290" s="2" t="str">
        <f>IFERROR(__xludf.DUMMYFUNCTION("""COMPUTED_VALUE"""),"Mamas")</f>
        <v>Mamas</v>
      </c>
      <c r="E290" s="2">
        <f>IFERROR(__xludf.DUMMYFUNCTION("""COMPUTED_VALUE"""),65.28)</f>
        <v>65.28</v>
      </c>
    </row>
    <row r="291">
      <c r="B291" s="7">
        <f>IFERROR(__xludf.DUMMYFUNCTION("""COMPUTED_VALUE"""),44023.0)</f>
        <v>44023</v>
      </c>
      <c r="C291" s="2" t="str">
        <f>IFERROR(__xludf.DUMMYFUNCTION("""COMPUTED_VALUE"""),"Teresinha Travassos de Melo")</f>
        <v>Teresinha Travassos de Melo</v>
      </c>
      <c r="D291" s="2" t="str">
        <f>IFERROR(__xludf.DUMMYFUNCTION("""COMPUTED_VALUE"""),"Transvaginal")</f>
        <v>Transvaginal</v>
      </c>
      <c r="E291" s="2">
        <f>IFERROR(__xludf.DUMMYFUNCTION("""COMPUTED_VALUE"""),72.08)</f>
        <v>72.08</v>
      </c>
    </row>
    <row r="292">
      <c r="B292" s="7">
        <f>IFERROR(__xludf.DUMMYFUNCTION("""COMPUTED_VALUE"""),44023.0)</f>
        <v>44023</v>
      </c>
      <c r="C292" s="2" t="str">
        <f>IFERROR(__xludf.DUMMYFUNCTION("""COMPUTED_VALUE"""),"Teresinha Travassos de Melo")</f>
        <v>Teresinha Travassos de Melo</v>
      </c>
      <c r="D292" s="2" t="str">
        <f>IFERROR(__xludf.DUMMYFUNCTION("""COMPUTED_VALUE"""),"Estruturas superficiais")</f>
        <v>Estruturas superficiais</v>
      </c>
      <c r="E292" s="2">
        <f>IFERROR(__xludf.DUMMYFUNCTION("""COMPUTED_VALUE"""),65.28)</f>
        <v>65.28</v>
      </c>
    </row>
    <row r="293">
      <c r="B293" s="7">
        <f>IFERROR(__xludf.DUMMYFUNCTION("""COMPUTED_VALUE"""),44023.0)</f>
        <v>44023</v>
      </c>
      <c r="C293" s="2" t="str">
        <f>IFERROR(__xludf.DUMMYFUNCTION("""COMPUTED_VALUE"""),"Teresinha Travassos de Melo")</f>
        <v>Teresinha Travassos de Melo</v>
      </c>
      <c r="D293" s="2" t="str">
        <f>IFERROR(__xludf.DUMMYFUNCTION("""COMPUTED_VALUE"""),"Abdomen Total")</f>
        <v>Abdomen Total</v>
      </c>
      <c r="E293" s="2">
        <f>IFERROR(__xludf.DUMMYFUNCTION("""COMPUTED_VALUE"""),130.32)</f>
        <v>130.32</v>
      </c>
    </row>
    <row r="294">
      <c r="B294" s="7">
        <f>IFERROR(__xludf.DUMMYFUNCTION("""COMPUTED_VALUE"""),44028.0)</f>
        <v>44028</v>
      </c>
      <c r="C294" s="2" t="str">
        <f>IFERROR(__xludf.DUMMYFUNCTION("""COMPUTED_VALUE"""),"Tereza Bezerra Silva")</f>
        <v>Tereza Bezerra Silva</v>
      </c>
      <c r="D294" s="2" t="str">
        <f>IFERROR(__xludf.DUMMYFUNCTION("""COMPUTED_VALUE"""),"Abdomen Total")</f>
        <v>Abdomen Total</v>
      </c>
      <c r="E294" s="2">
        <f>IFERROR(__xludf.DUMMYFUNCTION("""COMPUTED_VALUE"""),130.32)</f>
        <v>130.32</v>
      </c>
    </row>
    <row r="295">
      <c r="B295" s="7">
        <f>IFERROR(__xludf.DUMMYFUNCTION("""COMPUTED_VALUE"""),44022.0)</f>
        <v>44022</v>
      </c>
      <c r="C295" s="2" t="str">
        <f>IFERROR(__xludf.DUMMYFUNCTION("""COMPUTED_VALUE"""),"Thais Elizabeth Lopes Tavares")</f>
        <v>Thais Elizabeth Lopes Tavares</v>
      </c>
      <c r="D295" s="2" t="str">
        <f>IFERROR(__xludf.DUMMYFUNCTION("""COMPUTED_VALUE"""),"Mamas")</f>
        <v>Mamas</v>
      </c>
      <c r="E295" s="2">
        <f>IFERROR(__xludf.DUMMYFUNCTION("""COMPUTED_VALUE"""),65.28)</f>
        <v>65.28</v>
      </c>
    </row>
    <row r="296">
      <c r="B296" s="7">
        <f>IFERROR(__xludf.DUMMYFUNCTION("""COMPUTED_VALUE"""),44022.0)</f>
        <v>44022</v>
      </c>
      <c r="C296" s="2" t="str">
        <f>IFERROR(__xludf.DUMMYFUNCTION("""COMPUTED_VALUE"""),"Thais Elizabeth Lopes Tavares")</f>
        <v>Thais Elizabeth Lopes Tavares</v>
      </c>
      <c r="D296" s="2" t="str">
        <f>IFERROR(__xludf.DUMMYFUNCTION("""COMPUTED_VALUE"""),"Estruturas superficiais")</f>
        <v>Estruturas superficiais</v>
      </c>
      <c r="E296" s="2">
        <f>IFERROR(__xludf.DUMMYFUNCTION("""COMPUTED_VALUE"""),65.28)</f>
        <v>65.28</v>
      </c>
    </row>
    <row r="297">
      <c r="B297" s="7">
        <f>IFERROR(__xludf.DUMMYFUNCTION("""COMPUTED_VALUE"""),44036.0)</f>
        <v>44036</v>
      </c>
      <c r="C297" s="2" t="str">
        <f>IFERROR(__xludf.DUMMYFUNCTION("""COMPUTED_VALUE"""),"Valdemar Manuel Barbosa")</f>
        <v>Valdemar Manuel Barbosa</v>
      </c>
      <c r="D297" s="2" t="str">
        <f>IFERROR(__xludf.DUMMYFUNCTION("""COMPUTED_VALUE"""),"Próstata")</f>
        <v>Próstata</v>
      </c>
      <c r="E297" s="2">
        <f>IFERROR(__xludf.DUMMYFUNCTION("""COMPUTED_VALUE"""),55.09)</f>
        <v>55.09</v>
      </c>
    </row>
    <row r="298">
      <c r="B298" s="7">
        <f>IFERROR(__xludf.DUMMYFUNCTION("""COMPUTED_VALUE"""),44036.0)</f>
        <v>44036</v>
      </c>
      <c r="C298" s="2" t="str">
        <f>IFERROR(__xludf.DUMMYFUNCTION("""COMPUTED_VALUE"""),"Valdemar Manuel Barbosa")</f>
        <v>Valdemar Manuel Barbosa</v>
      </c>
      <c r="D298" s="2" t="str">
        <f>IFERROR(__xludf.DUMMYFUNCTION("""COMPUTED_VALUE"""),"Abdomen Total")</f>
        <v>Abdomen Total</v>
      </c>
      <c r="E298" s="2">
        <f>IFERROR(__xludf.DUMMYFUNCTION("""COMPUTED_VALUE"""),130.32)</f>
        <v>130.32</v>
      </c>
    </row>
    <row r="299">
      <c r="B299" s="7">
        <f>IFERROR(__xludf.DUMMYFUNCTION("""COMPUTED_VALUE"""),44033.0)</f>
        <v>44033</v>
      </c>
      <c r="C299" s="2" t="str">
        <f>IFERROR(__xludf.DUMMYFUNCTION("""COMPUTED_VALUE"""),"Valdinete Guedes Pinheiro")</f>
        <v>Valdinete Guedes Pinheiro</v>
      </c>
      <c r="D299" s="2" t="str">
        <f>IFERROR(__xludf.DUMMYFUNCTION("""COMPUTED_VALUE"""),"Doppler")</f>
        <v>Doppler</v>
      </c>
      <c r="E299" s="2">
        <f>IFERROR(__xludf.DUMMYFUNCTION("""COMPUTED_VALUE"""),137.37)</f>
        <v>137.37</v>
      </c>
    </row>
    <row r="300">
      <c r="B300" s="7">
        <f>IFERROR(__xludf.DUMMYFUNCTION("""COMPUTED_VALUE"""),44033.0)</f>
        <v>44033</v>
      </c>
      <c r="C300" s="2" t="str">
        <f>IFERROR(__xludf.DUMMYFUNCTION("""COMPUTED_VALUE"""),"Valdinete Guedes Pinheiro")</f>
        <v>Valdinete Guedes Pinheiro</v>
      </c>
      <c r="D300" s="2" t="str">
        <f>IFERROR(__xludf.DUMMYFUNCTION("""COMPUTED_VALUE"""),"Órgãos superficiais")</f>
        <v>Órgãos superficiais</v>
      </c>
      <c r="E300" s="2">
        <f>IFERROR(__xludf.DUMMYFUNCTION("""COMPUTED_VALUE"""),65.28)</f>
        <v>65.28</v>
      </c>
    </row>
    <row r="301">
      <c r="B301" s="7">
        <f>IFERROR(__xludf.DUMMYFUNCTION("""COMPUTED_VALUE"""),44033.0)</f>
        <v>44033</v>
      </c>
      <c r="C301" s="2" t="str">
        <f>IFERROR(__xludf.DUMMYFUNCTION("""COMPUTED_VALUE"""),"Valdinete Guedes Pinheiro")</f>
        <v>Valdinete Guedes Pinheiro</v>
      </c>
      <c r="D301" s="2" t="str">
        <f>IFERROR(__xludf.DUMMYFUNCTION("""COMPUTED_VALUE"""),"Estruturas superficiais")</f>
        <v>Estruturas superficiais</v>
      </c>
      <c r="E301" s="2">
        <f>IFERROR(__xludf.DUMMYFUNCTION("""COMPUTED_VALUE"""),65.28)</f>
        <v>65.28</v>
      </c>
    </row>
    <row r="302">
      <c r="B302" s="7">
        <f>IFERROR(__xludf.DUMMYFUNCTION("""COMPUTED_VALUE"""),44021.0)</f>
        <v>44021</v>
      </c>
      <c r="C302" s="2" t="str">
        <f>IFERROR(__xludf.DUMMYFUNCTION("""COMPUTED_VALUE"""),"Vanessa de Brito Farias")</f>
        <v>Vanessa de Brito Farias</v>
      </c>
      <c r="D302" s="2" t="str">
        <f>IFERROR(__xludf.DUMMYFUNCTION("""COMPUTED_VALUE"""),"Mamas")</f>
        <v>Mamas</v>
      </c>
      <c r="E302" s="2">
        <f>IFERROR(__xludf.DUMMYFUNCTION("""COMPUTED_VALUE"""),65.28)</f>
        <v>65.28</v>
      </c>
    </row>
    <row r="303">
      <c r="B303" s="7">
        <f>IFERROR(__xludf.DUMMYFUNCTION("""COMPUTED_VALUE"""),44021.0)</f>
        <v>44021</v>
      </c>
      <c r="C303" s="2" t="str">
        <f>IFERROR(__xludf.DUMMYFUNCTION("""COMPUTED_VALUE"""),"Vanessa de Brito Farias")</f>
        <v>Vanessa de Brito Farias</v>
      </c>
      <c r="D303" s="2" t="str">
        <f>IFERROR(__xludf.DUMMYFUNCTION("""COMPUTED_VALUE"""),"Transvaginal")</f>
        <v>Transvaginal</v>
      </c>
      <c r="E303" s="2">
        <f>IFERROR(__xludf.DUMMYFUNCTION("""COMPUTED_VALUE"""),72.08)</f>
        <v>72.08</v>
      </c>
    </row>
    <row r="304">
      <c r="B304" s="7">
        <f>IFERROR(__xludf.DUMMYFUNCTION("""COMPUTED_VALUE"""),44025.0)</f>
        <v>44025</v>
      </c>
      <c r="C304" s="2" t="str">
        <f>IFERROR(__xludf.DUMMYFUNCTION("""COMPUTED_VALUE"""),"Vera Lúcia Castro Isídro")</f>
        <v>Vera Lúcia Castro Isídro</v>
      </c>
      <c r="D304" s="2" t="str">
        <f>IFERROR(__xludf.DUMMYFUNCTION("""COMPUTED_VALUE"""),"Abdomen Total")</f>
        <v>Abdomen Total</v>
      </c>
      <c r="E304" s="2">
        <f>IFERROR(__xludf.DUMMYFUNCTION("""COMPUTED_VALUE"""),130.32)</f>
        <v>130.32</v>
      </c>
    </row>
    <row r="305">
      <c r="B305" s="7">
        <f>IFERROR(__xludf.DUMMYFUNCTION("""COMPUTED_VALUE"""),44033.0)</f>
        <v>44033</v>
      </c>
      <c r="C305" s="2" t="str">
        <f>IFERROR(__xludf.DUMMYFUNCTION("""COMPUTED_VALUE"""),"Waldenia Pereira Freire Barbosa")</f>
        <v>Waldenia Pereira Freire Barbosa</v>
      </c>
      <c r="D305" s="2" t="str">
        <f>IFERROR(__xludf.DUMMYFUNCTION("""COMPUTED_VALUE"""),"Mamas")</f>
        <v>Mamas</v>
      </c>
      <c r="E305" s="2">
        <f>IFERROR(__xludf.DUMMYFUNCTION("""COMPUTED_VALUE"""),65.28)</f>
        <v>65.28</v>
      </c>
    </row>
    <row r="306">
      <c r="B306" s="7">
        <f>IFERROR(__xludf.DUMMYFUNCTION("""COMPUTED_VALUE"""),44033.0)</f>
        <v>44033</v>
      </c>
      <c r="C306" s="2" t="str">
        <f>IFERROR(__xludf.DUMMYFUNCTION("""COMPUTED_VALUE"""),"Waldenia Pereira Freire Barbosa")</f>
        <v>Waldenia Pereira Freire Barbosa</v>
      </c>
      <c r="D306" s="2" t="str">
        <f>IFERROR(__xludf.DUMMYFUNCTION("""COMPUTED_VALUE"""),"Transvaginal")</f>
        <v>Transvaginal</v>
      </c>
      <c r="E306" s="2">
        <f>IFERROR(__xludf.DUMMYFUNCTION("""COMPUTED_VALUE"""),72.08)</f>
        <v>72.08</v>
      </c>
    </row>
    <row r="307">
      <c r="B307" s="7">
        <f>IFERROR(__xludf.DUMMYFUNCTION("""COMPUTED_VALUE"""),44033.0)</f>
        <v>44033</v>
      </c>
      <c r="C307" s="2" t="str">
        <f>IFERROR(__xludf.DUMMYFUNCTION("""COMPUTED_VALUE"""),"Waldenia Pereira Freire Barbosa")</f>
        <v>Waldenia Pereira Freire Barbosa</v>
      </c>
      <c r="D307" s="2" t="str">
        <f>IFERROR(__xludf.DUMMYFUNCTION("""COMPUTED_VALUE"""),"Estruturas superficiais")</f>
        <v>Estruturas superficiais</v>
      </c>
      <c r="E307" s="2">
        <f>IFERROR(__xludf.DUMMYFUNCTION("""COMPUTED_VALUE"""),65.28)</f>
        <v>65.28</v>
      </c>
    </row>
    <row r="308">
      <c r="B308" s="7">
        <f>IFERROR(__xludf.DUMMYFUNCTION("""COMPUTED_VALUE"""),44033.0)</f>
        <v>44033</v>
      </c>
      <c r="C308" s="2" t="str">
        <f>IFERROR(__xludf.DUMMYFUNCTION("""COMPUTED_VALUE"""),"Waldenia Pereira Freire Barbosa")</f>
        <v>Waldenia Pereira Freire Barbosa</v>
      </c>
      <c r="D308" s="2" t="str">
        <f>IFERROR(__xludf.DUMMYFUNCTION("""COMPUTED_VALUE"""),"Abdomen Total")</f>
        <v>Abdomen Total</v>
      </c>
      <c r="E308" s="2">
        <f>IFERROR(__xludf.DUMMYFUNCTION("""COMPUTED_VALUE"""),130.32)</f>
        <v>130.32</v>
      </c>
    </row>
    <row r="309">
      <c r="B309" s="7">
        <f>IFERROR(__xludf.DUMMYFUNCTION("""COMPUTED_VALUE"""),44021.0)</f>
        <v>44021</v>
      </c>
      <c r="C309" s="2" t="str">
        <f>IFERROR(__xludf.DUMMYFUNCTION("""COMPUTED_VALUE"""),"Wânia Pereira Freire")</f>
        <v>Wânia Pereira Freire</v>
      </c>
      <c r="D309" s="2" t="str">
        <f>IFERROR(__xludf.DUMMYFUNCTION("""COMPUTED_VALUE"""),"Mamas")</f>
        <v>Mamas</v>
      </c>
      <c r="E309" s="2">
        <f>IFERROR(__xludf.DUMMYFUNCTION("""COMPUTED_VALUE"""),65.28)</f>
        <v>65.28</v>
      </c>
    </row>
    <row r="310">
      <c r="B310" s="7">
        <f>IFERROR(__xludf.DUMMYFUNCTION("""COMPUTED_VALUE"""),44021.0)</f>
        <v>44021</v>
      </c>
      <c r="C310" s="2" t="str">
        <f>IFERROR(__xludf.DUMMYFUNCTION("""COMPUTED_VALUE"""),"Wânia Pereira Freire")</f>
        <v>Wânia Pereira Freire</v>
      </c>
      <c r="D310" s="2" t="str">
        <f>IFERROR(__xludf.DUMMYFUNCTION("""COMPUTED_VALUE"""),"Transvaginal")</f>
        <v>Transvaginal</v>
      </c>
      <c r="E310" s="2">
        <f>IFERROR(__xludf.DUMMYFUNCTION("""COMPUTED_VALUE"""),72.08)</f>
        <v>72.08</v>
      </c>
    </row>
    <row r="311">
      <c r="B311" s="7">
        <f>IFERROR(__xludf.DUMMYFUNCTION("""COMPUTED_VALUE"""),44021.0)</f>
        <v>44021</v>
      </c>
      <c r="C311" s="2" t="str">
        <f>IFERROR(__xludf.DUMMYFUNCTION("""COMPUTED_VALUE"""),"Wânia Pereira Freire")</f>
        <v>Wânia Pereira Freire</v>
      </c>
      <c r="D311" s="2" t="str">
        <f>IFERROR(__xludf.DUMMYFUNCTION("""COMPUTED_VALUE"""),"Estruturas superficiais")</f>
        <v>Estruturas superficiais</v>
      </c>
      <c r="E311" s="2">
        <f>IFERROR(__xludf.DUMMYFUNCTION("""COMPUTED_VALUE"""),65.28)</f>
        <v>65.28</v>
      </c>
    </row>
    <row r="312">
      <c r="B312" s="7">
        <f>IFERROR(__xludf.DUMMYFUNCTION("""COMPUTED_VALUE"""),44022.0)</f>
        <v>44022</v>
      </c>
      <c r="C312" s="2" t="str">
        <f>IFERROR(__xludf.DUMMYFUNCTION("""COMPUTED_VALUE"""),"Wânia Pereira Freire")</f>
        <v>Wânia Pereira Freire</v>
      </c>
      <c r="D312" s="2" t="str">
        <f>IFERROR(__xludf.DUMMYFUNCTION("""COMPUTED_VALUE"""),"Abdomen Total")</f>
        <v>Abdomen Total</v>
      </c>
      <c r="E312" s="2">
        <f>IFERROR(__xludf.DUMMYFUNCTION("""COMPUTED_VALUE"""),130.32)</f>
        <v>130.32</v>
      </c>
    </row>
    <row r="313">
      <c r="B313" s="7">
        <f>IFERROR(__xludf.DUMMYFUNCTION("""COMPUTED_VALUE"""),44035.0)</f>
        <v>44035</v>
      </c>
      <c r="C313" s="2" t="str">
        <f>IFERROR(__xludf.DUMMYFUNCTION("""COMPUTED_VALUE"""),"Aline de Souza Bezerra")</f>
        <v>Aline de Souza Bezerra</v>
      </c>
      <c r="D313" s="2" t="str">
        <f>IFERROR(__xludf.DUMMYFUNCTION("""COMPUTED_VALUE"""),"Ginecológico")</f>
        <v>Ginecológico</v>
      </c>
      <c r="E313" s="2">
        <f>IFERROR(__xludf.DUMMYFUNCTION("""COMPUTED_VALUE"""),39.8)</f>
        <v>39.8</v>
      </c>
    </row>
    <row r="314">
      <c r="B314" s="7">
        <f>IFERROR(__xludf.DUMMYFUNCTION("""COMPUTED_VALUE"""),44035.0)</f>
        <v>44035</v>
      </c>
      <c r="C314" s="2" t="str">
        <f>IFERROR(__xludf.DUMMYFUNCTION("""COMPUTED_VALUE"""),"Ana Emilia de Almeida Pinto")</f>
        <v>Ana Emilia de Almeida Pinto</v>
      </c>
      <c r="D314" s="2" t="str">
        <f>IFERROR(__xludf.DUMMYFUNCTION("""COMPUTED_VALUE"""),"Abdomen Total")</f>
        <v>Abdomen Total</v>
      </c>
      <c r="E314" s="2">
        <f>IFERROR(__xludf.DUMMYFUNCTION("""COMPUTED_VALUE"""),130.32)</f>
        <v>130.32</v>
      </c>
    </row>
    <row r="315">
      <c r="B315" s="7">
        <f>IFERROR(__xludf.DUMMYFUNCTION("""COMPUTED_VALUE"""),44036.0)</f>
        <v>44036</v>
      </c>
      <c r="C315" s="2" t="str">
        <f>IFERROR(__xludf.DUMMYFUNCTION("""COMPUTED_VALUE"""),"Carlos Alberto Pinto")</f>
        <v>Carlos Alberto Pinto</v>
      </c>
      <c r="D315" s="2" t="str">
        <f>IFERROR(__xludf.DUMMYFUNCTION("""COMPUTED_VALUE"""),"Estruturas superficiais")</f>
        <v>Estruturas superficiais</v>
      </c>
      <c r="E315" s="2">
        <f>IFERROR(__xludf.DUMMYFUNCTION("""COMPUTED_VALUE"""),65.28)</f>
        <v>65.28</v>
      </c>
    </row>
    <row r="316">
      <c r="B316" s="7">
        <f>IFERROR(__xludf.DUMMYFUNCTION("""COMPUTED_VALUE"""),44013.0)</f>
        <v>44013</v>
      </c>
      <c r="C316" s="2" t="str">
        <f>IFERROR(__xludf.DUMMYFUNCTION("""COMPUTED_VALUE"""),"Cleonice Gomes")</f>
        <v>Cleonice Gomes</v>
      </c>
      <c r="D316" s="2" t="str">
        <f>IFERROR(__xludf.DUMMYFUNCTION("""COMPUTED_VALUE"""),"Mamas")</f>
        <v>Mamas</v>
      </c>
      <c r="E316" s="2">
        <f>IFERROR(__xludf.DUMMYFUNCTION("""COMPUTED_VALUE"""),65.28)</f>
        <v>65.28</v>
      </c>
    </row>
    <row r="317">
      <c r="B317" s="7">
        <f>IFERROR(__xludf.DUMMYFUNCTION("""COMPUTED_VALUE"""),44013.0)</f>
        <v>44013</v>
      </c>
      <c r="C317" s="2" t="str">
        <f>IFERROR(__xludf.DUMMYFUNCTION("""COMPUTED_VALUE"""),"Cleonice Gomes")</f>
        <v>Cleonice Gomes</v>
      </c>
      <c r="D317" s="2" t="str">
        <f>IFERROR(__xludf.DUMMYFUNCTION("""COMPUTED_VALUE"""),"Estruturas superficiais")</f>
        <v>Estruturas superficiais</v>
      </c>
      <c r="E317" s="2">
        <f>IFERROR(__xludf.DUMMYFUNCTION("""COMPUTED_VALUE"""),65.28)</f>
        <v>65.28</v>
      </c>
    </row>
    <row r="318">
      <c r="B318" s="7">
        <f>IFERROR(__xludf.DUMMYFUNCTION("""COMPUTED_VALUE"""),44021.0)</f>
        <v>44021</v>
      </c>
      <c r="C318" s="2" t="str">
        <f>IFERROR(__xludf.DUMMYFUNCTION("""COMPUTED_VALUE"""),"Jaqueline Nascimento Eulálio Agra Lima")</f>
        <v>Jaqueline Nascimento Eulálio Agra Lima</v>
      </c>
      <c r="D318" s="2" t="str">
        <f>IFERROR(__xludf.DUMMYFUNCTION("""COMPUTED_VALUE"""),"Abdomen Total")</f>
        <v>Abdomen Total</v>
      </c>
      <c r="E318" s="2">
        <f>IFERROR(__xludf.DUMMYFUNCTION("""COMPUTED_VALUE"""),130.32)</f>
        <v>130.32</v>
      </c>
    </row>
    <row r="319">
      <c r="B319" s="7">
        <f>IFERROR(__xludf.DUMMYFUNCTION("""COMPUTED_VALUE"""),44032.0)</f>
        <v>44032</v>
      </c>
      <c r="C319" s="2" t="str">
        <f>IFERROR(__xludf.DUMMYFUNCTION("""COMPUTED_VALUE"""),"Maria de Lourdes Ribeiro dos Santos")</f>
        <v>Maria de Lourdes Ribeiro dos Santos</v>
      </c>
      <c r="D319" s="2" t="str">
        <f>IFERROR(__xludf.DUMMYFUNCTION("""COMPUTED_VALUE"""),"Órgãos superficiais")</f>
        <v>Órgãos superficiais</v>
      </c>
      <c r="E319" s="2">
        <f>IFERROR(__xludf.DUMMYFUNCTION("""COMPUTED_VALUE"""),65.28)</f>
        <v>65.28</v>
      </c>
    </row>
    <row r="320">
      <c r="B320" s="7">
        <f>IFERROR(__xludf.DUMMYFUNCTION("""COMPUTED_VALUE"""),44032.0)</f>
        <v>44032</v>
      </c>
      <c r="C320" s="2" t="str">
        <f>IFERROR(__xludf.DUMMYFUNCTION("""COMPUTED_VALUE"""),"Maria de Lourdes Ribeiro dos Santos")</f>
        <v>Maria de Lourdes Ribeiro dos Santos</v>
      </c>
      <c r="D320" s="2" t="str">
        <f>IFERROR(__xludf.DUMMYFUNCTION("""COMPUTED_VALUE"""),"Doppler")</f>
        <v>Doppler</v>
      </c>
      <c r="E320" s="2">
        <f>IFERROR(__xludf.DUMMYFUNCTION("""COMPUTED_VALUE"""),137.37)</f>
        <v>137.37</v>
      </c>
    </row>
    <row r="321">
      <c r="B321" s="7">
        <f>IFERROR(__xludf.DUMMYFUNCTION("""COMPUTED_VALUE"""),44027.0)</f>
        <v>44027</v>
      </c>
      <c r="C321" s="2" t="str">
        <f>IFERROR(__xludf.DUMMYFUNCTION("""COMPUTED_VALUE"""),"Roberia Duarte de Lima Belarmino")</f>
        <v>Roberia Duarte de Lima Belarmino</v>
      </c>
      <c r="D321" s="2" t="str">
        <f>IFERROR(__xludf.DUMMYFUNCTION("""COMPUTED_VALUE"""),"Estruturas superficiais")</f>
        <v>Estruturas superficiais</v>
      </c>
      <c r="E321" s="2">
        <f>IFERROR(__xludf.DUMMYFUNCTION("""COMPUTED_VALUE"""),65.28)</f>
        <v>65.28</v>
      </c>
    </row>
    <row r="322">
      <c r="B322" s="7">
        <f>IFERROR(__xludf.DUMMYFUNCTION("""COMPUTED_VALUE"""),44026.0)</f>
        <v>44026</v>
      </c>
      <c r="C322" s="2" t="str">
        <f>IFERROR(__xludf.DUMMYFUNCTION("""COMPUTED_VALUE"""),"Sandra Maria Flor")</f>
        <v>Sandra Maria Flor</v>
      </c>
      <c r="D322" s="2" t="str">
        <f>IFERROR(__xludf.DUMMYFUNCTION("""COMPUTED_VALUE"""),"Abdomen Total")</f>
        <v>Abdomen Total</v>
      </c>
      <c r="E322" s="2">
        <f>IFERROR(__xludf.DUMMYFUNCTION("""COMPUTED_VALUE"""),130.32)</f>
        <v>130.32</v>
      </c>
    </row>
    <row r="323">
      <c r="B323" s="7">
        <f>IFERROR(__xludf.DUMMYFUNCTION("""COMPUTED_VALUE"""),44026.0)</f>
        <v>44026</v>
      </c>
      <c r="C323" s="2" t="str">
        <f>IFERROR(__xludf.DUMMYFUNCTION("""COMPUTED_VALUE"""),"Sandra Maria Flor")</f>
        <v>Sandra Maria Flor</v>
      </c>
      <c r="D323" s="2" t="str">
        <f>IFERROR(__xludf.DUMMYFUNCTION("""COMPUTED_VALUE"""),"Estruturas superficiais")</f>
        <v>Estruturas superficiais</v>
      </c>
      <c r="E323" s="2">
        <f>IFERROR(__xludf.DUMMYFUNCTION("""COMPUTED_VALUE"""),65.28)</f>
        <v>65.28</v>
      </c>
    </row>
    <row r="324">
      <c r="B324" s="7">
        <f>IFERROR(__xludf.DUMMYFUNCTION("""COMPUTED_VALUE"""),44028.0)</f>
        <v>44028</v>
      </c>
      <c r="C324" s="2" t="str">
        <f>IFERROR(__xludf.DUMMYFUNCTION("""COMPUTED_VALUE"""),"Stefania Márcia Costa Oliveira")</f>
        <v>Stefania Márcia Costa Oliveira</v>
      </c>
      <c r="D324" s="2" t="str">
        <f>IFERROR(__xludf.DUMMYFUNCTION("""COMPUTED_VALUE"""),"Estruturas superficiais")</f>
        <v>Estruturas superficiais</v>
      </c>
      <c r="E324" s="2">
        <f>IFERROR(__xludf.DUMMYFUNCTION("""COMPUTED_VALUE"""),65.28)</f>
        <v>65.28</v>
      </c>
    </row>
    <row r="325">
      <c r="B325" s="7">
        <f>IFERROR(__xludf.DUMMYFUNCTION("""COMPUTED_VALUE"""),44021.0)</f>
        <v>44021</v>
      </c>
      <c r="C325" s="2" t="str">
        <f>IFERROR(__xludf.DUMMYFUNCTION("""COMPUTED_VALUE"""),"Célio Gomes da Silva Almeida")</f>
        <v>Célio Gomes da Silva Almeida</v>
      </c>
      <c r="D325" s="2" t="str">
        <f>IFERROR(__xludf.DUMMYFUNCTION("""COMPUTED_VALUE"""),"Doppler")</f>
        <v>Doppler</v>
      </c>
      <c r="E325" s="2">
        <f>IFERROR(__xludf.DUMMYFUNCTION("""COMPUTED_VALUE"""),201.47)</f>
        <v>201.47</v>
      </c>
    </row>
    <row r="326">
      <c r="B326" s="7">
        <f>IFERROR(__xludf.DUMMYFUNCTION("""COMPUTED_VALUE"""),44021.0)</f>
        <v>44021</v>
      </c>
      <c r="C326" s="2" t="str">
        <f>IFERROR(__xludf.DUMMYFUNCTION("""COMPUTED_VALUE"""),"Célio Gomes da Silva Almeida")</f>
        <v>Célio Gomes da Silva Almeida</v>
      </c>
      <c r="D326" s="2" t="str">
        <f>IFERROR(__xludf.DUMMYFUNCTION("""COMPUTED_VALUE"""),"Órgãos superficiais")</f>
        <v>Órgãos superficiais</v>
      </c>
      <c r="E326" s="2">
        <f>IFERROR(__xludf.DUMMYFUNCTION("""COMPUTED_VALUE"""),79.79)</f>
        <v>79.79</v>
      </c>
    </row>
    <row r="327">
      <c r="B327" s="7">
        <f>IFERROR(__xludf.DUMMYFUNCTION("""COMPUTED_VALUE"""),44021.0)</f>
        <v>44021</v>
      </c>
      <c r="C327" s="2" t="str">
        <f>IFERROR(__xludf.DUMMYFUNCTION("""COMPUTED_VALUE"""),"Célio Gomes da Silva Almeida")</f>
        <v>Célio Gomes da Silva Almeida</v>
      </c>
      <c r="D327" s="2" t="str">
        <f>IFERROR(__xludf.DUMMYFUNCTION("""COMPUTED_VALUE"""),"Próstata")</f>
        <v>Próstata</v>
      </c>
      <c r="E327" s="2">
        <f>IFERROR(__xludf.DUMMYFUNCTION("""COMPUTED_VALUE"""),105.67)</f>
        <v>105.67</v>
      </c>
    </row>
    <row r="328">
      <c r="B328" s="7">
        <f>IFERROR(__xludf.DUMMYFUNCTION("""COMPUTED_VALUE"""),44021.0)</f>
        <v>44021</v>
      </c>
      <c r="C328" s="2" t="str">
        <f>IFERROR(__xludf.DUMMYFUNCTION("""COMPUTED_VALUE"""),"Célio Gomes da Silva Almeida")</f>
        <v>Célio Gomes da Silva Almeida</v>
      </c>
      <c r="D328" s="2" t="str">
        <f>IFERROR(__xludf.DUMMYFUNCTION("""COMPUTED_VALUE"""),"Abdomen Total")</f>
        <v>Abdomen Total</v>
      </c>
      <c r="E328" s="2">
        <f>IFERROR(__xludf.DUMMYFUNCTION("""COMPUTED_VALUE"""),164.74)</f>
        <v>164.74</v>
      </c>
    </row>
    <row r="329">
      <c r="B329" s="7">
        <f>IFERROR(__xludf.DUMMYFUNCTION("""COMPUTED_VALUE"""),44015.0)</f>
        <v>44015</v>
      </c>
      <c r="C329" s="2" t="str">
        <f>IFERROR(__xludf.DUMMYFUNCTION("""COMPUTED_VALUE"""),"Dagoberto Lourenço Ribeiro")</f>
        <v>Dagoberto Lourenço Ribeiro</v>
      </c>
      <c r="D329" s="2" t="str">
        <f>IFERROR(__xludf.DUMMYFUNCTION("""COMPUTED_VALUE"""),"Abdomen Total")</f>
        <v>Abdomen Total</v>
      </c>
      <c r="E329" s="2">
        <f>IFERROR(__xludf.DUMMYFUNCTION("""COMPUTED_VALUE"""),164.74)</f>
        <v>164.74</v>
      </c>
    </row>
    <row r="330">
      <c r="B330" s="7">
        <f>IFERROR(__xludf.DUMMYFUNCTION("""COMPUTED_VALUE"""),44034.0)</f>
        <v>44034</v>
      </c>
      <c r="C330" s="2" t="str">
        <f>IFERROR(__xludf.DUMMYFUNCTION("""COMPUTED_VALUE"""),"Emiliane de Arruda Lacerda Vieira")</f>
        <v>Emiliane de Arruda Lacerda Vieira</v>
      </c>
      <c r="D330" s="2" t="str">
        <f>IFERROR(__xludf.DUMMYFUNCTION("""COMPUTED_VALUE"""),"Doppler")</f>
        <v>Doppler</v>
      </c>
      <c r="E330" s="2">
        <f>IFERROR(__xludf.DUMMYFUNCTION("""COMPUTED_VALUE"""),201.47)</f>
        <v>201.47</v>
      </c>
    </row>
    <row r="331">
      <c r="B331" s="7">
        <f>IFERROR(__xludf.DUMMYFUNCTION("""COMPUTED_VALUE"""),44034.0)</f>
        <v>44034</v>
      </c>
      <c r="C331" s="2" t="str">
        <f>IFERROR(__xludf.DUMMYFUNCTION("""COMPUTED_VALUE"""),"Emiliane de Arruda Lacerda Vieira")</f>
        <v>Emiliane de Arruda Lacerda Vieira</v>
      </c>
      <c r="D331" s="2" t="str">
        <f>IFERROR(__xludf.DUMMYFUNCTION("""COMPUTED_VALUE"""),"Órgãos superficiais")</f>
        <v>Órgãos superficiais</v>
      </c>
      <c r="E331" s="2">
        <f>IFERROR(__xludf.DUMMYFUNCTION("""COMPUTED_VALUE"""),79.79)</f>
        <v>79.79</v>
      </c>
    </row>
    <row r="332">
      <c r="B332" s="7">
        <f>IFERROR(__xludf.DUMMYFUNCTION("""COMPUTED_VALUE"""),44034.0)</f>
        <v>44034</v>
      </c>
      <c r="C332" s="2" t="str">
        <f>IFERROR(__xludf.DUMMYFUNCTION("""COMPUTED_VALUE"""),"Emiliane de Arruda Lacerda Vieira")</f>
        <v>Emiliane de Arruda Lacerda Vieira</v>
      </c>
      <c r="D332" s="2" t="str">
        <f>IFERROR(__xludf.DUMMYFUNCTION("""COMPUTED_VALUE"""),"Transvaginal")</f>
        <v>Transvaginal</v>
      </c>
      <c r="E332" s="2">
        <f>IFERROR(__xludf.DUMMYFUNCTION("""COMPUTED_VALUE"""),98.47)</f>
        <v>98.47</v>
      </c>
    </row>
    <row r="333">
      <c r="B333" s="7">
        <f>IFERROR(__xludf.DUMMYFUNCTION("""COMPUTED_VALUE"""),44034.0)</f>
        <v>44034</v>
      </c>
      <c r="C333" s="2" t="str">
        <f>IFERROR(__xludf.DUMMYFUNCTION("""COMPUTED_VALUE"""),"Emiliane de Arruda Lacerda Vieira")</f>
        <v>Emiliane de Arruda Lacerda Vieira</v>
      </c>
      <c r="D333" s="2" t="str">
        <f>IFERROR(__xludf.DUMMYFUNCTION("""COMPUTED_VALUE"""),"Abdomen Total")</f>
        <v>Abdomen Total</v>
      </c>
      <c r="E333" s="2">
        <f>IFERROR(__xludf.DUMMYFUNCTION("""COMPUTED_VALUE"""),164.74)</f>
        <v>164.74</v>
      </c>
    </row>
    <row r="334">
      <c r="B334" s="7">
        <f>IFERROR(__xludf.DUMMYFUNCTION("""COMPUTED_VALUE"""),44019.0)</f>
        <v>44019</v>
      </c>
      <c r="C334" s="2" t="str">
        <f>IFERROR(__xludf.DUMMYFUNCTION("""COMPUTED_VALUE"""),"Germana Borges Virgolino da Silva")</f>
        <v>Germana Borges Virgolino da Silva</v>
      </c>
      <c r="D334" s="2" t="str">
        <f>IFERROR(__xludf.DUMMYFUNCTION("""COMPUTED_VALUE"""),"Mamas")</f>
        <v>Mamas</v>
      </c>
      <c r="E334" s="2">
        <f>IFERROR(__xludf.DUMMYFUNCTION("""COMPUTED_VALUE"""),97.83)</f>
        <v>97.83</v>
      </c>
    </row>
    <row r="335">
      <c r="B335" s="7">
        <f>IFERROR(__xludf.DUMMYFUNCTION("""COMPUTED_VALUE"""),44019.0)</f>
        <v>44019</v>
      </c>
      <c r="C335" s="2" t="str">
        <f>IFERROR(__xludf.DUMMYFUNCTION("""COMPUTED_VALUE"""),"Germana Borges Virgolino da Silva")</f>
        <v>Germana Borges Virgolino da Silva</v>
      </c>
      <c r="D335" s="2" t="str">
        <f>IFERROR(__xludf.DUMMYFUNCTION("""COMPUTED_VALUE"""),"Transvaginal")</f>
        <v>Transvaginal</v>
      </c>
      <c r="E335" s="2">
        <f>IFERROR(__xludf.DUMMYFUNCTION("""COMPUTED_VALUE"""),98.47)</f>
        <v>98.47</v>
      </c>
    </row>
    <row r="336">
      <c r="B336" s="7">
        <f>IFERROR(__xludf.DUMMYFUNCTION("""COMPUTED_VALUE"""),44019.0)</f>
        <v>44019</v>
      </c>
      <c r="C336" s="2" t="str">
        <f>IFERROR(__xludf.DUMMYFUNCTION("""COMPUTED_VALUE"""),"Germana Borges Virgolino da Silva")</f>
        <v>Germana Borges Virgolino da Silva</v>
      </c>
      <c r="D336" s="2" t="str">
        <f>IFERROR(__xludf.DUMMYFUNCTION("""COMPUTED_VALUE"""),"Estruturas superficiais")</f>
        <v>Estruturas superficiais</v>
      </c>
      <c r="E336" s="2">
        <f>IFERROR(__xludf.DUMMYFUNCTION("""COMPUTED_VALUE"""),79.82)</f>
        <v>79.82</v>
      </c>
    </row>
    <row r="337">
      <c r="B337" s="7">
        <f>IFERROR(__xludf.DUMMYFUNCTION("""COMPUTED_VALUE"""),44028.0)</f>
        <v>44028</v>
      </c>
      <c r="C337" s="2" t="str">
        <f>IFERROR(__xludf.DUMMYFUNCTION("""COMPUTED_VALUE"""),"Maria do Socorro Farias de Queiroz")</f>
        <v>Maria do Socorro Farias de Queiroz</v>
      </c>
      <c r="D337" s="2" t="str">
        <f>IFERROR(__xludf.DUMMYFUNCTION("""COMPUTED_VALUE"""),"Abdomen Total")</f>
        <v>Abdomen Total</v>
      </c>
      <c r="E337" s="2">
        <f>IFERROR(__xludf.DUMMYFUNCTION("""COMPUTED_VALUE"""),164.74)</f>
        <v>164.74</v>
      </c>
    </row>
    <row r="338">
      <c r="B338" s="7">
        <f>IFERROR(__xludf.DUMMYFUNCTION("""COMPUTED_VALUE"""),44019.0)</f>
        <v>44019</v>
      </c>
      <c r="C338" s="2" t="str">
        <f>IFERROR(__xludf.DUMMYFUNCTION("""COMPUTED_VALUE"""),"Maria Dulce Barros Paz Bezerra")</f>
        <v>Maria Dulce Barros Paz Bezerra</v>
      </c>
      <c r="D338" s="2" t="str">
        <f>IFERROR(__xludf.DUMMYFUNCTION("""COMPUTED_VALUE"""),"Mamas")</f>
        <v>Mamas</v>
      </c>
      <c r="E338" s="2">
        <f>IFERROR(__xludf.DUMMYFUNCTION("""COMPUTED_VALUE"""),97.83)</f>
        <v>97.83</v>
      </c>
    </row>
    <row r="339">
      <c r="B339" s="7">
        <f>IFERROR(__xludf.DUMMYFUNCTION("""COMPUTED_VALUE"""),44019.0)</f>
        <v>44019</v>
      </c>
      <c r="C339" s="2" t="str">
        <f>IFERROR(__xludf.DUMMYFUNCTION("""COMPUTED_VALUE"""),"Maria Dulce Barros Paz Bezerra")</f>
        <v>Maria Dulce Barros Paz Bezerra</v>
      </c>
      <c r="D339" s="2" t="str">
        <f>IFERROR(__xludf.DUMMYFUNCTION("""COMPUTED_VALUE"""),"Transvaginal")</f>
        <v>Transvaginal</v>
      </c>
      <c r="E339" s="2">
        <f>IFERROR(__xludf.DUMMYFUNCTION("""COMPUTED_VALUE"""),98.47)</f>
        <v>98.47</v>
      </c>
    </row>
    <row r="340">
      <c r="B340" s="7">
        <f>IFERROR(__xludf.DUMMYFUNCTION("""COMPUTED_VALUE"""),44019.0)</f>
        <v>44019</v>
      </c>
      <c r="C340" s="2" t="str">
        <f>IFERROR(__xludf.DUMMYFUNCTION("""COMPUTED_VALUE"""),"Maria Dulce Barros Paz Bezerra")</f>
        <v>Maria Dulce Barros Paz Bezerra</v>
      </c>
      <c r="D340" s="2" t="str">
        <f>IFERROR(__xludf.DUMMYFUNCTION("""COMPUTED_VALUE"""),"Abdomen Total")</f>
        <v>Abdomen Total</v>
      </c>
      <c r="E340" s="2">
        <f>IFERROR(__xludf.DUMMYFUNCTION("""COMPUTED_VALUE"""),164.74)</f>
        <v>164.74</v>
      </c>
    </row>
    <row r="341">
      <c r="B341" s="7">
        <f>IFERROR(__xludf.DUMMYFUNCTION("""COMPUTED_VALUE"""),44032.0)</f>
        <v>44032</v>
      </c>
      <c r="C341" s="2" t="str">
        <f>IFERROR(__xludf.DUMMYFUNCTION("""COMPUTED_VALUE"""),"Marineusa Messias Muniz")</f>
        <v>Marineusa Messias Muniz</v>
      </c>
      <c r="D341" s="2" t="str">
        <f>IFERROR(__xludf.DUMMYFUNCTION("""COMPUTED_VALUE"""),"Órgãos superficiais")</f>
        <v>Órgãos superficiais</v>
      </c>
      <c r="E341" s="2">
        <f>IFERROR(__xludf.DUMMYFUNCTION("""COMPUTED_VALUE"""),79.79)</f>
        <v>79.79</v>
      </c>
    </row>
    <row r="342">
      <c r="B342" s="7">
        <f>IFERROR(__xludf.DUMMYFUNCTION("""COMPUTED_VALUE"""),44021.0)</f>
        <v>44021</v>
      </c>
      <c r="C342" s="2" t="str">
        <f>IFERROR(__xludf.DUMMYFUNCTION("""COMPUTED_VALUE"""),"Raquel Messias Muniz")</f>
        <v>Raquel Messias Muniz</v>
      </c>
      <c r="D342" s="2" t="str">
        <f>IFERROR(__xludf.DUMMYFUNCTION("""COMPUTED_VALUE"""),"Mamas")</f>
        <v>Mamas</v>
      </c>
      <c r="E342" s="2">
        <f>IFERROR(__xludf.DUMMYFUNCTION("""COMPUTED_VALUE"""),97.83)</f>
        <v>97.83</v>
      </c>
    </row>
    <row r="343">
      <c r="B343" s="7">
        <f>IFERROR(__xludf.DUMMYFUNCTION("""COMPUTED_VALUE"""),44021.0)</f>
        <v>44021</v>
      </c>
      <c r="C343" s="2" t="str">
        <f>IFERROR(__xludf.DUMMYFUNCTION("""COMPUTED_VALUE"""),"Raquel Messias Muniz")</f>
        <v>Raquel Messias Muniz</v>
      </c>
      <c r="D343" s="2" t="str">
        <f>IFERROR(__xludf.DUMMYFUNCTION("""COMPUTED_VALUE"""),"Estruturas superficiais")</f>
        <v>Estruturas superficiais</v>
      </c>
      <c r="E343" s="2">
        <f>IFERROR(__xludf.DUMMYFUNCTION("""COMPUTED_VALUE"""),79.82)</f>
        <v>79.82</v>
      </c>
    </row>
    <row r="344">
      <c r="B344" s="7">
        <f>IFERROR(__xludf.DUMMYFUNCTION("""COMPUTED_VALUE"""),44018.0)</f>
        <v>44018</v>
      </c>
      <c r="C344" s="2" t="str">
        <f>IFERROR(__xludf.DUMMYFUNCTION("""COMPUTED_VALUE"""),"Risoleta Holanda Albuquerque")</f>
        <v>Risoleta Holanda Albuquerque</v>
      </c>
      <c r="D344" s="2" t="str">
        <f>IFERROR(__xludf.DUMMYFUNCTION("""COMPUTED_VALUE"""),"Ginecológico")</f>
        <v>Ginecológico</v>
      </c>
      <c r="E344" s="2">
        <f>IFERROR(__xludf.DUMMYFUNCTION("""COMPUTED_VALUE"""),105.51)</f>
        <v>105.51</v>
      </c>
    </row>
    <row r="345">
      <c r="B345" s="7">
        <f>IFERROR(__xludf.DUMMYFUNCTION("""COMPUTED_VALUE"""),44018.0)</f>
        <v>44018</v>
      </c>
      <c r="C345" s="2" t="str">
        <f>IFERROR(__xludf.DUMMYFUNCTION("""COMPUTED_VALUE"""),"Risoleta Holanda Albuquerque")</f>
        <v>Risoleta Holanda Albuquerque</v>
      </c>
      <c r="D345" s="2" t="str">
        <f>IFERROR(__xludf.DUMMYFUNCTION("""COMPUTED_VALUE"""),"Abdomen Total")</f>
        <v>Abdomen Total</v>
      </c>
      <c r="E345" s="2">
        <f>IFERROR(__xludf.DUMMYFUNCTION("""COMPUTED_VALUE"""),164.74)</f>
        <v>164.74</v>
      </c>
    </row>
    <row r="346">
      <c r="B346" s="7">
        <f>IFERROR(__xludf.DUMMYFUNCTION("""COMPUTED_VALUE"""),44019.0)</f>
        <v>44019</v>
      </c>
      <c r="C346" s="2" t="str">
        <f>IFERROR(__xludf.DUMMYFUNCTION("""COMPUTED_VALUE"""),"Dagoberto Lourenço Ribeiro")</f>
        <v>Dagoberto Lourenço Ribeiro</v>
      </c>
      <c r="D346" s="2" t="str">
        <f>IFERROR(__xludf.DUMMYFUNCTION("""COMPUTED_VALUE"""),"Próstata")</f>
        <v>Próstata</v>
      </c>
      <c r="E346" s="2">
        <f>IFERROR(__xludf.DUMMYFUNCTION("""COMPUTED_VALUE"""),105.67)</f>
        <v>105.67</v>
      </c>
    </row>
    <row r="347">
      <c r="B347" s="7">
        <f>IFERROR(__xludf.DUMMYFUNCTION("""COMPUTED_VALUE"""),44029.0)</f>
        <v>44029</v>
      </c>
      <c r="C347" s="2" t="str">
        <f>IFERROR(__xludf.DUMMYFUNCTION("""COMPUTED_VALUE"""),"Maria Dulce Barros Paz Bezerra")</f>
        <v>Maria Dulce Barros Paz Bezerra</v>
      </c>
      <c r="D347" s="2" t="str">
        <f>IFERROR(__xludf.DUMMYFUNCTION("""COMPUTED_VALUE"""),"Estruturas superficiais")</f>
        <v>Estruturas superficiais</v>
      </c>
      <c r="E347" s="2">
        <f>IFERROR(__xludf.DUMMYFUNCTION("""COMPUTED_VALUE"""),79.82)</f>
        <v>79.82</v>
      </c>
    </row>
    <row r="348">
      <c r="B348" s="7">
        <f>IFERROR(__xludf.DUMMYFUNCTION("""COMPUTED_VALUE"""),44014.0)</f>
        <v>44014</v>
      </c>
      <c r="C348" s="2" t="str">
        <f>IFERROR(__xludf.DUMMYFUNCTION("""COMPUTED_VALUE"""),"Ana Beatriz Leite Gerônimo")</f>
        <v>Ana Beatriz Leite Gerônimo</v>
      </c>
      <c r="D348" s="2" t="str">
        <f>IFERROR(__xludf.DUMMYFUNCTION("""COMPUTED_VALUE"""),"Ginecológico")</f>
        <v>Ginecológico</v>
      </c>
      <c r="E348" s="2">
        <f>IFERROR(__xludf.DUMMYFUNCTION("""COMPUTED_VALUE"""),40.89)</f>
        <v>40.89</v>
      </c>
    </row>
    <row r="349">
      <c r="B349" s="7">
        <f>IFERROR(__xludf.DUMMYFUNCTION("""COMPUTED_VALUE"""),44020.0)</f>
        <v>44020</v>
      </c>
      <c r="C349" s="2" t="str">
        <f>IFERROR(__xludf.DUMMYFUNCTION("""COMPUTED_VALUE"""),"Cláudia do Nascimento Monteiro")</f>
        <v>Cláudia do Nascimento Monteiro</v>
      </c>
      <c r="D349" s="2" t="str">
        <f>IFERROR(__xludf.DUMMYFUNCTION("""COMPUTED_VALUE"""),"Mamas")</f>
        <v>Mamas</v>
      </c>
      <c r="E349" s="2">
        <f>IFERROR(__xludf.DUMMYFUNCTION("""COMPUTED_VALUE"""),74.21)</f>
        <v>74.21</v>
      </c>
    </row>
    <row r="350">
      <c r="B350" s="7">
        <f>IFERROR(__xludf.DUMMYFUNCTION("""COMPUTED_VALUE"""),44020.0)</f>
        <v>44020</v>
      </c>
      <c r="C350" s="2" t="str">
        <f>IFERROR(__xludf.DUMMYFUNCTION("""COMPUTED_VALUE"""),"Cláudia do Nascimento Monteiro")</f>
        <v>Cláudia do Nascimento Monteiro</v>
      </c>
      <c r="D350" s="2" t="str">
        <f>IFERROR(__xludf.DUMMYFUNCTION("""COMPUTED_VALUE"""),"Transvaginal")</f>
        <v>Transvaginal</v>
      </c>
      <c r="E350" s="2">
        <f>IFERROR(__xludf.DUMMYFUNCTION("""COMPUTED_VALUE"""),77.88)</f>
        <v>77.88</v>
      </c>
    </row>
    <row r="351">
      <c r="B351" s="7">
        <f>IFERROR(__xludf.DUMMYFUNCTION("""COMPUTED_VALUE"""),44020.0)</f>
        <v>44020</v>
      </c>
      <c r="C351" s="2" t="str">
        <f>IFERROR(__xludf.DUMMYFUNCTION("""COMPUTED_VALUE"""),"Cláudia do Nascimento Monteiro")</f>
        <v>Cláudia do Nascimento Monteiro</v>
      </c>
      <c r="D351" s="2" t="str">
        <f>IFERROR(__xludf.DUMMYFUNCTION("""COMPUTED_VALUE"""),"Estruturas superficiais")</f>
        <v>Estruturas superficiais</v>
      </c>
      <c r="E351" s="2">
        <f>IFERROR(__xludf.DUMMYFUNCTION("""COMPUTED_VALUE"""),74.21)</f>
        <v>74.21</v>
      </c>
    </row>
    <row r="352">
      <c r="B352" s="7">
        <f>IFERROR(__xludf.DUMMYFUNCTION("""COMPUTED_VALUE"""),44020.0)</f>
        <v>44020</v>
      </c>
      <c r="C352" s="2" t="str">
        <f>IFERROR(__xludf.DUMMYFUNCTION("""COMPUTED_VALUE"""),"Cláudia do Nascimento Monteiro")</f>
        <v>Cláudia do Nascimento Monteiro</v>
      </c>
      <c r="D352" s="2" t="str">
        <f>IFERROR(__xludf.DUMMYFUNCTION("""COMPUTED_VALUE"""),"Abdomen Total")</f>
        <v>Abdomen Total</v>
      </c>
      <c r="E352" s="2">
        <f>IFERROR(__xludf.DUMMYFUNCTION("""COMPUTED_VALUE"""),145.19)</f>
        <v>145.19</v>
      </c>
    </row>
    <row r="353">
      <c r="B353" s="7">
        <f>IFERROR(__xludf.DUMMYFUNCTION("""COMPUTED_VALUE"""),44014.0)</f>
        <v>44014</v>
      </c>
      <c r="C353" s="2" t="str">
        <f>IFERROR(__xludf.DUMMYFUNCTION("""COMPUTED_VALUE"""),"Claudia Simone do Ó Coutinho Costa")</f>
        <v>Claudia Simone do Ó Coutinho Costa</v>
      </c>
      <c r="D353" s="2" t="str">
        <f>IFERROR(__xludf.DUMMYFUNCTION("""COMPUTED_VALUE"""),"Mamas")</f>
        <v>Mamas</v>
      </c>
      <c r="E353" s="2">
        <f>IFERROR(__xludf.DUMMYFUNCTION("""COMPUTED_VALUE"""),74.21)</f>
        <v>74.21</v>
      </c>
    </row>
    <row r="354">
      <c r="B354" s="7">
        <f>IFERROR(__xludf.DUMMYFUNCTION("""COMPUTED_VALUE"""),44014.0)</f>
        <v>44014</v>
      </c>
      <c r="C354" s="2" t="str">
        <f>IFERROR(__xludf.DUMMYFUNCTION("""COMPUTED_VALUE"""),"Claudia Simone do Ó Coutinho Costa")</f>
        <v>Claudia Simone do Ó Coutinho Costa</v>
      </c>
      <c r="D354" s="2" t="str">
        <f>IFERROR(__xludf.DUMMYFUNCTION("""COMPUTED_VALUE"""),"Órgãos superficiais")</f>
        <v>Órgãos superficiais</v>
      </c>
      <c r="E354" s="2">
        <f>IFERROR(__xludf.DUMMYFUNCTION("""COMPUTED_VALUE"""),70.09)</f>
        <v>70.09</v>
      </c>
    </row>
    <row r="355">
      <c r="B355" s="7">
        <f>IFERROR(__xludf.DUMMYFUNCTION("""COMPUTED_VALUE"""),44014.0)</f>
        <v>44014</v>
      </c>
      <c r="C355" s="2" t="str">
        <f>IFERROR(__xludf.DUMMYFUNCTION("""COMPUTED_VALUE"""),"Claudia Simone do Ó Coutinho Costa")</f>
        <v>Claudia Simone do Ó Coutinho Costa</v>
      </c>
      <c r="D355" s="2" t="str">
        <f>IFERROR(__xludf.DUMMYFUNCTION("""COMPUTED_VALUE"""),"Transvaginal")</f>
        <v>Transvaginal</v>
      </c>
      <c r="E355" s="2">
        <f>IFERROR(__xludf.DUMMYFUNCTION("""COMPUTED_VALUE"""),77.88)</f>
        <v>77.88</v>
      </c>
    </row>
    <row r="356">
      <c r="B356" s="7">
        <f>IFERROR(__xludf.DUMMYFUNCTION("""COMPUTED_VALUE"""),44014.0)</f>
        <v>44014</v>
      </c>
      <c r="C356" s="2" t="str">
        <f>IFERROR(__xludf.DUMMYFUNCTION("""COMPUTED_VALUE"""),"Claudia Simone do Ó Coutinho Costa")</f>
        <v>Claudia Simone do Ó Coutinho Costa</v>
      </c>
      <c r="D356" s="2" t="str">
        <f>IFERROR(__xludf.DUMMYFUNCTION("""COMPUTED_VALUE"""),"Estruturas superficiais")</f>
        <v>Estruturas superficiais</v>
      </c>
      <c r="E356" s="2">
        <f>IFERROR(__xludf.DUMMYFUNCTION("""COMPUTED_VALUE"""),74.21)</f>
        <v>74.21</v>
      </c>
    </row>
    <row r="357">
      <c r="B357" s="7">
        <f>IFERROR(__xludf.DUMMYFUNCTION("""COMPUTED_VALUE"""),44014.0)</f>
        <v>44014</v>
      </c>
      <c r="C357" s="2" t="str">
        <f>IFERROR(__xludf.DUMMYFUNCTION("""COMPUTED_VALUE"""),"Claudia Simone do Ó Coutinho Costa")</f>
        <v>Claudia Simone do Ó Coutinho Costa</v>
      </c>
      <c r="D357" s="2" t="str">
        <f>IFERROR(__xludf.DUMMYFUNCTION("""COMPUTED_VALUE"""),"Abdomen Total")</f>
        <v>Abdomen Total</v>
      </c>
      <c r="E357" s="2">
        <f>IFERROR(__xludf.DUMMYFUNCTION("""COMPUTED_VALUE"""),145.19)</f>
        <v>145.19</v>
      </c>
    </row>
    <row r="358">
      <c r="B358" s="7">
        <f>IFERROR(__xludf.DUMMYFUNCTION("""COMPUTED_VALUE"""),44018.0)</f>
        <v>44018</v>
      </c>
      <c r="C358" s="2" t="str">
        <f>IFERROR(__xludf.DUMMYFUNCTION("""COMPUTED_VALUE"""),"Claudimeire Leonel Batista de Paiva Lima")</f>
        <v>Claudimeire Leonel Batista de Paiva Lima</v>
      </c>
      <c r="D358" s="2" t="str">
        <f>IFERROR(__xludf.DUMMYFUNCTION("""COMPUTED_VALUE"""),"Transvaginal")</f>
        <v>Transvaginal</v>
      </c>
      <c r="E358" s="2">
        <f>IFERROR(__xludf.DUMMYFUNCTION("""COMPUTED_VALUE"""),77.88)</f>
        <v>77.88</v>
      </c>
    </row>
    <row r="359">
      <c r="B359" s="7">
        <f>IFERROR(__xludf.DUMMYFUNCTION("""COMPUTED_VALUE"""),44019.0)</f>
        <v>44019</v>
      </c>
      <c r="C359" s="2" t="str">
        <f>IFERROR(__xludf.DUMMYFUNCTION("""COMPUTED_VALUE"""),"Diana Maria de Oliveira Silva")</f>
        <v>Diana Maria de Oliveira Silva</v>
      </c>
      <c r="D359" s="2" t="str">
        <f>IFERROR(__xludf.DUMMYFUNCTION("""COMPUTED_VALUE"""),"Órgãos superficiais")</f>
        <v>Órgãos superficiais</v>
      </c>
      <c r="E359" s="2">
        <f>IFERROR(__xludf.DUMMYFUNCTION("""COMPUTED_VALUE"""),70.09)</f>
        <v>70.09</v>
      </c>
    </row>
    <row r="360">
      <c r="B360" s="7">
        <f>IFERROR(__xludf.DUMMYFUNCTION("""COMPUTED_VALUE"""),44019.0)</f>
        <v>44019</v>
      </c>
      <c r="C360" s="2" t="str">
        <f>IFERROR(__xludf.DUMMYFUNCTION("""COMPUTED_VALUE"""),"Diana Maria de Oliveira Silva")</f>
        <v>Diana Maria de Oliveira Silva</v>
      </c>
      <c r="D360" s="2" t="str">
        <f>IFERROR(__xludf.DUMMYFUNCTION("""COMPUTED_VALUE"""),"Ginecológico")</f>
        <v>Ginecológico</v>
      </c>
      <c r="E360" s="2">
        <f>IFERROR(__xludf.DUMMYFUNCTION("""COMPUTED_VALUE"""),40.89)</f>
        <v>40.89</v>
      </c>
    </row>
    <row r="361">
      <c r="B361" s="7">
        <f>IFERROR(__xludf.DUMMYFUNCTION("""COMPUTED_VALUE"""),44019.0)</f>
        <v>44019</v>
      </c>
      <c r="C361" s="2" t="str">
        <f>IFERROR(__xludf.DUMMYFUNCTION("""COMPUTED_VALUE"""),"Diana Maria de Oliveira Silva")</f>
        <v>Diana Maria de Oliveira Silva</v>
      </c>
      <c r="D361" s="2" t="str">
        <f>IFERROR(__xludf.DUMMYFUNCTION("""COMPUTED_VALUE"""),"Abdomen Total")</f>
        <v>Abdomen Total</v>
      </c>
      <c r="E361" s="2">
        <f>IFERROR(__xludf.DUMMYFUNCTION("""COMPUTED_VALUE"""),145.19)</f>
        <v>145.19</v>
      </c>
    </row>
    <row r="362">
      <c r="B362" s="7">
        <f>IFERROR(__xludf.DUMMYFUNCTION("""COMPUTED_VALUE"""),44015.0)</f>
        <v>44015</v>
      </c>
      <c r="C362" s="2" t="str">
        <f>IFERROR(__xludf.DUMMYFUNCTION("""COMPUTED_VALUE"""),"Elliene Rafhaelle Dias Soares")</f>
        <v>Elliene Rafhaelle Dias Soares</v>
      </c>
      <c r="D362" s="2" t="str">
        <f>IFERROR(__xludf.DUMMYFUNCTION("""COMPUTED_VALUE"""),"Ginecológico")</f>
        <v>Ginecológico</v>
      </c>
      <c r="E362" s="2">
        <f>IFERROR(__xludf.DUMMYFUNCTION("""COMPUTED_VALUE"""),40.89)</f>
        <v>40.89</v>
      </c>
    </row>
    <row r="363">
      <c r="B363" s="7">
        <f>IFERROR(__xludf.DUMMYFUNCTION("""COMPUTED_VALUE"""),44021.0)</f>
        <v>44021</v>
      </c>
      <c r="C363" s="2" t="str">
        <f>IFERROR(__xludf.DUMMYFUNCTION("""COMPUTED_VALUE"""),"Itamira Campos de Oliveira")</f>
        <v>Itamira Campos de Oliveira</v>
      </c>
      <c r="D363" s="2" t="str">
        <f>IFERROR(__xludf.DUMMYFUNCTION("""COMPUTED_VALUE"""),"Ginecológico")</f>
        <v>Ginecológico</v>
      </c>
      <c r="E363" s="2">
        <f>IFERROR(__xludf.DUMMYFUNCTION("""COMPUTED_VALUE"""),40.89)</f>
        <v>40.89</v>
      </c>
    </row>
    <row r="364">
      <c r="B364" s="7">
        <f>IFERROR(__xludf.DUMMYFUNCTION("""COMPUTED_VALUE"""),44021.0)</f>
        <v>44021</v>
      </c>
      <c r="C364" s="2" t="str">
        <f>IFERROR(__xludf.DUMMYFUNCTION("""COMPUTED_VALUE"""),"Itamira Campos de Oliveira")</f>
        <v>Itamira Campos de Oliveira</v>
      </c>
      <c r="D364" s="2" t="str">
        <f>IFERROR(__xludf.DUMMYFUNCTION("""COMPUTED_VALUE"""),"Abdomen Total")</f>
        <v>Abdomen Total</v>
      </c>
      <c r="E364" s="2">
        <f>IFERROR(__xludf.DUMMYFUNCTION("""COMPUTED_VALUE"""),145.19)</f>
        <v>145.19</v>
      </c>
    </row>
    <row r="365">
      <c r="B365" s="7">
        <f>IFERROR(__xludf.DUMMYFUNCTION("""COMPUTED_VALUE"""),44015.0)</f>
        <v>44015</v>
      </c>
      <c r="C365" s="2" t="str">
        <f>IFERROR(__xludf.DUMMYFUNCTION("""COMPUTED_VALUE"""),"Janine Onofre dos Anjos")</f>
        <v>Janine Onofre dos Anjos</v>
      </c>
      <c r="D365" s="2" t="str">
        <f>IFERROR(__xludf.DUMMYFUNCTION("""COMPUTED_VALUE"""),"Transvaginal")</f>
        <v>Transvaginal</v>
      </c>
      <c r="E365" s="2">
        <f>IFERROR(__xludf.DUMMYFUNCTION("""COMPUTED_VALUE"""),77.88)</f>
        <v>77.88</v>
      </c>
    </row>
    <row r="366">
      <c r="B366" s="7">
        <f>IFERROR(__xludf.DUMMYFUNCTION("""COMPUTED_VALUE"""),44013.0)</f>
        <v>44013</v>
      </c>
      <c r="C366" s="2" t="str">
        <f>IFERROR(__xludf.DUMMYFUNCTION("""COMPUTED_VALUE"""),"Jaqueline Nascimento Eulálio Agra Lima")</f>
        <v>Jaqueline Nascimento Eulálio Agra Lima</v>
      </c>
      <c r="D366" s="2" t="str">
        <f>IFERROR(__xludf.DUMMYFUNCTION("""COMPUTED_VALUE"""),"Mamas")</f>
        <v>Mamas</v>
      </c>
      <c r="E366" s="2">
        <f>IFERROR(__xludf.DUMMYFUNCTION("""COMPUTED_VALUE"""),74.21)</f>
        <v>74.21</v>
      </c>
    </row>
    <row r="367">
      <c r="B367" s="7">
        <f>IFERROR(__xludf.DUMMYFUNCTION("""COMPUTED_VALUE"""),44013.0)</f>
        <v>44013</v>
      </c>
      <c r="C367" s="2" t="str">
        <f>IFERROR(__xludf.DUMMYFUNCTION("""COMPUTED_VALUE"""),"Jaqueline Nascimento Eulálio Agra Lima")</f>
        <v>Jaqueline Nascimento Eulálio Agra Lima</v>
      </c>
      <c r="D367" s="2" t="str">
        <f>IFERROR(__xludf.DUMMYFUNCTION("""COMPUTED_VALUE"""),"Transvaginal")</f>
        <v>Transvaginal</v>
      </c>
      <c r="E367" s="2">
        <f>IFERROR(__xludf.DUMMYFUNCTION("""COMPUTED_VALUE"""),77.88)</f>
        <v>77.88</v>
      </c>
    </row>
    <row r="368">
      <c r="B368" s="7">
        <f>IFERROR(__xludf.DUMMYFUNCTION("""COMPUTED_VALUE"""),44013.0)</f>
        <v>44013</v>
      </c>
      <c r="C368" s="2" t="str">
        <f>IFERROR(__xludf.DUMMYFUNCTION("""COMPUTED_VALUE"""),"Jaqueline Nascimento Eulálio Agra Lima")</f>
        <v>Jaqueline Nascimento Eulálio Agra Lima</v>
      </c>
      <c r="D368" s="2" t="str">
        <f>IFERROR(__xludf.DUMMYFUNCTION("""COMPUTED_VALUE"""),"Estruturas superficiais")</f>
        <v>Estruturas superficiais</v>
      </c>
      <c r="E368" s="2">
        <f>IFERROR(__xludf.DUMMYFUNCTION("""COMPUTED_VALUE"""),74.21)</f>
        <v>74.21</v>
      </c>
    </row>
    <row r="369">
      <c r="B369" s="7">
        <f>IFERROR(__xludf.DUMMYFUNCTION("""COMPUTED_VALUE"""),44018.0)</f>
        <v>44018</v>
      </c>
      <c r="C369" s="2" t="str">
        <f>IFERROR(__xludf.DUMMYFUNCTION("""COMPUTED_VALUE"""),"José Cyrillo Gomes")</f>
        <v>José Cyrillo Gomes</v>
      </c>
      <c r="D369" s="2" t="str">
        <f>IFERROR(__xludf.DUMMYFUNCTION("""COMPUTED_VALUE"""),"Próstata")</f>
        <v>Próstata</v>
      </c>
      <c r="E369" s="2">
        <f>IFERROR(__xludf.DUMMYFUNCTION("""COMPUTED_VALUE"""),55.09)</f>
        <v>55.09</v>
      </c>
    </row>
    <row r="370">
      <c r="B370" s="7">
        <f>IFERROR(__xludf.DUMMYFUNCTION("""COMPUTED_VALUE"""),44018.0)</f>
        <v>44018</v>
      </c>
      <c r="C370" s="2" t="str">
        <f>IFERROR(__xludf.DUMMYFUNCTION("""COMPUTED_VALUE"""),"José Cyrillo Gomes")</f>
        <v>José Cyrillo Gomes</v>
      </c>
      <c r="D370" s="2" t="str">
        <f>IFERROR(__xludf.DUMMYFUNCTION("""COMPUTED_VALUE"""),"Abdomen Total")</f>
        <v>Abdomen Total</v>
      </c>
      <c r="E370" s="2">
        <f>IFERROR(__xludf.DUMMYFUNCTION("""COMPUTED_VALUE"""),145.19)</f>
        <v>145.19</v>
      </c>
    </row>
    <row r="371">
      <c r="B371" s="7">
        <f>IFERROR(__xludf.DUMMYFUNCTION("""COMPUTED_VALUE"""),44018.0)</f>
        <v>44018</v>
      </c>
      <c r="C371" s="2" t="str">
        <f>IFERROR(__xludf.DUMMYFUNCTION("""COMPUTED_VALUE"""),"Jurandir Medeiros")</f>
        <v>Jurandir Medeiros</v>
      </c>
      <c r="D371" s="2" t="str">
        <f>IFERROR(__xludf.DUMMYFUNCTION("""COMPUTED_VALUE"""),"Próstata")</f>
        <v>Próstata</v>
      </c>
      <c r="E371" s="2">
        <f>IFERROR(__xludf.DUMMYFUNCTION("""COMPUTED_VALUE"""),55.09)</f>
        <v>55.09</v>
      </c>
    </row>
    <row r="372">
      <c r="B372" s="7">
        <f>IFERROR(__xludf.DUMMYFUNCTION("""COMPUTED_VALUE"""),44018.0)</f>
        <v>44018</v>
      </c>
      <c r="C372" s="2" t="str">
        <f>IFERROR(__xludf.DUMMYFUNCTION("""COMPUTED_VALUE"""),"Jurandir Medeiros")</f>
        <v>Jurandir Medeiros</v>
      </c>
      <c r="D372" s="2" t="str">
        <f>IFERROR(__xludf.DUMMYFUNCTION("""COMPUTED_VALUE"""),"Abdomen Total")</f>
        <v>Abdomen Total</v>
      </c>
      <c r="E372" s="2">
        <f>IFERROR(__xludf.DUMMYFUNCTION("""COMPUTED_VALUE"""),145.19)</f>
        <v>145.19</v>
      </c>
    </row>
    <row r="373">
      <c r="B373" s="7">
        <f>IFERROR(__xludf.DUMMYFUNCTION("""COMPUTED_VALUE"""),44018.0)</f>
        <v>44018</v>
      </c>
      <c r="C373" s="2" t="str">
        <f>IFERROR(__xludf.DUMMYFUNCTION("""COMPUTED_VALUE"""),"Laryssa Pereira Cruz")</f>
        <v>Laryssa Pereira Cruz</v>
      </c>
      <c r="D373" s="2" t="str">
        <f>IFERROR(__xludf.DUMMYFUNCTION("""COMPUTED_VALUE"""),"Ginecológico")</f>
        <v>Ginecológico</v>
      </c>
      <c r="E373" s="2">
        <f>IFERROR(__xludf.DUMMYFUNCTION("""COMPUTED_VALUE"""),40.89)</f>
        <v>40.89</v>
      </c>
    </row>
    <row r="374">
      <c r="B374" s="7">
        <f>IFERROR(__xludf.DUMMYFUNCTION("""COMPUTED_VALUE"""),44014.0)</f>
        <v>44014</v>
      </c>
      <c r="C374" s="2" t="str">
        <f>IFERROR(__xludf.DUMMYFUNCTION("""COMPUTED_VALUE"""),"Maria Aparecida Pessoa de Araújo")</f>
        <v>Maria Aparecida Pessoa de Araújo</v>
      </c>
      <c r="D374" s="2" t="str">
        <f>IFERROR(__xludf.DUMMYFUNCTION("""COMPUTED_VALUE"""),"Mamas")</f>
        <v>Mamas</v>
      </c>
      <c r="E374" s="2">
        <f>IFERROR(__xludf.DUMMYFUNCTION("""COMPUTED_VALUE"""),74.21)</f>
        <v>74.21</v>
      </c>
    </row>
    <row r="375">
      <c r="B375" s="7">
        <f>IFERROR(__xludf.DUMMYFUNCTION("""COMPUTED_VALUE"""),44014.0)</f>
        <v>44014</v>
      </c>
      <c r="C375" s="2" t="str">
        <f>IFERROR(__xludf.DUMMYFUNCTION("""COMPUTED_VALUE"""),"Maria Aparecida Pessoa de Araújo")</f>
        <v>Maria Aparecida Pessoa de Araújo</v>
      </c>
      <c r="D375" s="2" t="str">
        <f>IFERROR(__xludf.DUMMYFUNCTION("""COMPUTED_VALUE"""),"Estruturas superficiais")</f>
        <v>Estruturas superficiais</v>
      </c>
      <c r="E375" s="2">
        <f>IFERROR(__xludf.DUMMYFUNCTION("""COMPUTED_VALUE"""),74.21)</f>
        <v>74.21</v>
      </c>
    </row>
    <row r="376">
      <c r="B376" s="7">
        <f>IFERROR(__xludf.DUMMYFUNCTION("""COMPUTED_VALUE"""),44013.0)</f>
        <v>44013</v>
      </c>
      <c r="C376" s="2" t="str">
        <f>IFERROR(__xludf.DUMMYFUNCTION("""COMPUTED_VALUE"""),"Maria das Graças Lycarião Santos")</f>
        <v>Maria das Graças Lycarião Santos</v>
      </c>
      <c r="D376" s="2" t="str">
        <f>IFERROR(__xludf.DUMMYFUNCTION("""COMPUTED_VALUE"""),"Ginecológico")</f>
        <v>Ginecológico</v>
      </c>
      <c r="E376" s="2">
        <f>IFERROR(__xludf.DUMMYFUNCTION("""COMPUTED_VALUE"""),40.89)</f>
        <v>40.89</v>
      </c>
    </row>
    <row r="377">
      <c r="B377" s="7">
        <f>IFERROR(__xludf.DUMMYFUNCTION("""COMPUTED_VALUE"""),44013.0)</f>
        <v>44013</v>
      </c>
      <c r="C377" s="2" t="str">
        <f>IFERROR(__xludf.DUMMYFUNCTION("""COMPUTED_VALUE"""),"Maria das Graças Lycarião Santos")</f>
        <v>Maria das Graças Lycarião Santos</v>
      </c>
      <c r="D377" s="2" t="str">
        <f>IFERROR(__xludf.DUMMYFUNCTION("""COMPUTED_VALUE"""),"Abdomen Total")</f>
        <v>Abdomen Total</v>
      </c>
      <c r="E377" s="2">
        <f>IFERROR(__xludf.DUMMYFUNCTION("""COMPUTED_VALUE"""),145.19)</f>
        <v>145.19</v>
      </c>
    </row>
    <row r="378">
      <c r="B378" s="7">
        <f>IFERROR(__xludf.DUMMYFUNCTION("""COMPUTED_VALUE"""),44013.0)</f>
        <v>44013</v>
      </c>
      <c r="C378" s="2" t="str">
        <f>IFERROR(__xludf.DUMMYFUNCTION("""COMPUTED_VALUE"""),"Maria das Neves de Sousa Moraes")</f>
        <v>Maria das Neves de Sousa Moraes</v>
      </c>
      <c r="D378" s="2" t="str">
        <f>IFERROR(__xludf.DUMMYFUNCTION("""COMPUTED_VALUE"""),"Abdominal")</f>
        <v>Abdominal</v>
      </c>
      <c r="E378" s="2">
        <f>IFERROR(__xludf.DUMMYFUNCTION("""COMPUTED_VALUE"""),74.21)</f>
        <v>74.21</v>
      </c>
    </row>
    <row r="379">
      <c r="B379" s="7">
        <f>IFERROR(__xludf.DUMMYFUNCTION("""COMPUTED_VALUE"""),44013.0)</f>
        <v>44013</v>
      </c>
      <c r="C379" s="2" t="str">
        <f>IFERROR(__xludf.DUMMYFUNCTION("""COMPUTED_VALUE"""),"Maria das Neves de Sousa Moraes")</f>
        <v>Maria das Neves de Sousa Moraes</v>
      </c>
      <c r="D379" s="2" t="str">
        <f>IFERROR(__xludf.DUMMYFUNCTION("""COMPUTED_VALUE"""),"Abdomen Total")</f>
        <v>Abdomen Total</v>
      </c>
      <c r="E379" s="2">
        <f>IFERROR(__xludf.DUMMYFUNCTION("""COMPUTED_VALUE"""),145.19)</f>
        <v>145.19</v>
      </c>
    </row>
    <row r="380">
      <c r="B380" s="7">
        <f>IFERROR(__xludf.DUMMYFUNCTION("""COMPUTED_VALUE"""),44020.0)</f>
        <v>44020</v>
      </c>
      <c r="C380" s="2" t="str">
        <f>IFERROR(__xludf.DUMMYFUNCTION("""COMPUTED_VALUE"""),"Maria de Fátima Duarte Olegário")</f>
        <v>Maria de Fátima Duarte Olegário</v>
      </c>
      <c r="D380" s="2" t="str">
        <f>IFERROR(__xludf.DUMMYFUNCTION("""COMPUTED_VALUE"""),"Mamas")</f>
        <v>Mamas</v>
      </c>
      <c r="E380" s="2">
        <f>IFERROR(__xludf.DUMMYFUNCTION("""COMPUTED_VALUE"""),74.21)</f>
        <v>74.21</v>
      </c>
    </row>
    <row r="381">
      <c r="B381" s="7">
        <f>IFERROR(__xludf.DUMMYFUNCTION("""COMPUTED_VALUE"""),44020.0)</f>
        <v>44020</v>
      </c>
      <c r="C381" s="2" t="str">
        <f>IFERROR(__xludf.DUMMYFUNCTION("""COMPUTED_VALUE"""),"Maria de Fátima Duarte Olegário")</f>
        <v>Maria de Fátima Duarte Olegário</v>
      </c>
      <c r="D381" s="2" t="str">
        <f>IFERROR(__xludf.DUMMYFUNCTION("""COMPUTED_VALUE"""),"Transvaginal")</f>
        <v>Transvaginal</v>
      </c>
      <c r="E381" s="2">
        <f>IFERROR(__xludf.DUMMYFUNCTION("""COMPUTED_VALUE"""),77.88)</f>
        <v>77.88</v>
      </c>
    </row>
    <row r="382">
      <c r="B382" s="7">
        <f>IFERROR(__xludf.DUMMYFUNCTION("""COMPUTED_VALUE"""),44020.0)</f>
        <v>44020</v>
      </c>
      <c r="C382" s="2" t="str">
        <f>IFERROR(__xludf.DUMMYFUNCTION("""COMPUTED_VALUE"""),"Maria de Fátima Duarte Olegário")</f>
        <v>Maria de Fátima Duarte Olegário</v>
      </c>
      <c r="D382" s="2" t="str">
        <f>IFERROR(__xludf.DUMMYFUNCTION("""COMPUTED_VALUE"""),"Estruturas superficiais")</f>
        <v>Estruturas superficiais</v>
      </c>
      <c r="E382" s="2">
        <f>IFERROR(__xludf.DUMMYFUNCTION("""COMPUTED_VALUE"""),74.21)</f>
        <v>74.21</v>
      </c>
    </row>
    <row r="383">
      <c r="B383" s="7">
        <f>IFERROR(__xludf.DUMMYFUNCTION("""COMPUTED_VALUE"""),44019.0)</f>
        <v>44019</v>
      </c>
      <c r="C383" s="2" t="str">
        <f>IFERROR(__xludf.DUMMYFUNCTION("""COMPUTED_VALUE"""),"Maria de Lourdes Barros Silva")</f>
        <v>Maria de Lourdes Barros Silva</v>
      </c>
      <c r="D383" s="2" t="str">
        <f>IFERROR(__xludf.DUMMYFUNCTION("""COMPUTED_VALUE"""),"Transvaginal")</f>
        <v>Transvaginal</v>
      </c>
      <c r="E383" s="2">
        <f>IFERROR(__xludf.DUMMYFUNCTION("""COMPUTED_VALUE"""),77.88)</f>
        <v>77.88</v>
      </c>
    </row>
    <row r="384">
      <c r="B384" s="7">
        <f>IFERROR(__xludf.DUMMYFUNCTION("""COMPUTED_VALUE"""),44019.0)</f>
        <v>44019</v>
      </c>
      <c r="C384" s="2" t="str">
        <f>IFERROR(__xludf.DUMMYFUNCTION("""COMPUTED_VALUE"""),"Maria de Lourdes Barros Silva")</f>
        <v>Maria de Lourdes Barros Silva</v>
      </c>
      <c r="D384" s="2" t="str">
        <f>IFERROR(__xludf.DUMMYFUNCTION("""COMPUTED_VALUE"""),"Abdomen Total")</f>
        <v>Abdomen Total</v>
      </c>
      <c r="E384" s="2">
        <f>IFERROR(__xludf.DUMMYFUNCTION("""COMPUTED_VALUE"""),145.19)</f>
        <v>145.19</v>
      </c>
    </row>
    <row r="385">
      <c r="B385" s="7">
        <f>IFERROR(__xludf.DUMMYFUNCTION("""COMPUTED_VALUE"""),44014.0)</f>
        <v>44014</v>
      </c>
      <c r="C385" s="2" t="str">
        <f>IFERROR(__xludf.DUMMYFUNCTION("""COMPUTED_VALUE"""),"Maria José de Oliveira Batista")</f>
        <v>Maria José de Oliveira Batista</v>
      </c>
      <c r="D385" s="2" t="str">
        <f>IFERROR(__xludf.DUMMYFUNCTION("""COMPUTED_VALUE"""),"Abdomen Total")</f>
        <v>Abdomen Total</v>
      </c>
      <c r="E385" s="2">
        <f>IFERROR(__xludf.DUMMYFUNCTION("""COMPUTED_VALUE"""),145.19)</f>
        <v>145.19</v>
      </c>
    </row>
    <row r="386">
      <c r="B386" s="7">
        <f>IFERROR(__xludf.DUMMYFUNCTION("""COMPUTED_VALUE"""),44014.0)</f>
        <v>44014</v>
      </c>
      <c r="C386" s="2" t="str">
        <f>IFERROR(__xludf.DUMMYFUNCTION("""COMPUTED_VALUE"""),"Maria Madalena de Farias")</f>
        <v>Maria Madalena de Farias</v>
      </c>
      <c r="D386" s="2" t="str">
        <f>IFERROR(__xludf.DUMMYFUNCTION("""COMPUTED_VALUE"""),"Ginecológico")</f>
        <v>Ginecológico</v>
      </c>
      <c r="E386" s="2">
        <f>IFERROR(__xludf.DUMMYFUNCTION("""COMPUTED_VALUE"""),40.89)</f>
        <v>40.89</v>
      </c>
    </row>
    <row r="387">
      <c r="B387" s="7">
        <f>IFERROR(__xludf.DUMMYFUNCTION("""COMPUTED_VALUE"""),44014.0)</f>
        <v>44014</v>
      </c>
      <c r="C387" s="2" t="str">
        <f>IFERROR(__xludf.DUMMYFUNCTION("""COMPUTED_VALUE"""),"Maria Madalena de Farias")</f>
        <v>Maria Madalena de Farias</v>
      </c>
      <c r="D387" s="2" t="str">
        <f>IFERROR(__xludf.DUMMYFUNCTION("""COMPUTED_VALUE"""),"Abdomen Total")</f>
        <v>Abdomen Total</v>
      </c>
      <c r="E387" s="2">
        <f>IFERROR(__xludf.DUMMYFUNCTION("""COMPUTED_VALUE"""),145.19)</f>
        <v>145.19</v>
      </c>
    </row>
    <row r="388">
      <c r="B388" s="7">
        <f>IFERROR(__xludf.DUMMYFUNCTION("""COMPUTED_VALUE"""),44015.0)</f>
        <v>44015</v>
      </c>
      <c r="C388" s="2" t="str">
        <f>IFERROR(__xludf.DUMMYFUNCTION("""COMPUTED_VALUE"""),"Maria Salete Fernandes Felismino")</f>
        <v>Maria Salete Fernandes Felismino</v>
      </c>
      <c r="D388" s="2" t="str">
        <f>IFERROR(__xludf.DUMMYFUNCTION("""COMPUTED_VALUE"""),"Ginecológico")</f>
        <v>Ginecológico</v>
      </c>
      <c r="E388" s="2">
        <f>IFERROR(__xludf.DUMMYFUNCTION("""COMPUTED_VALUE"""),40.89)</f>
        <v>40.89</v>
      </c>
    </row>
    <row r="389">
      <c r="B389" s="7">
        <f>IFERROR(__xludf.DUMMYFUNCTION("""COMPUTED_VALUE"""),44015.0)</f>
        <v>44015</v>
      </c>
      <c r="C389" s="2" t="str">
        <f>IFERROR(__xludf.DUMMYFUNCTION("""COMPUTED_VALUE"""),"Maria Salete Fernandes Felismino")</f>
        <v>Maria Salete Fernandes Felismino</v>
      </c>
      <c r="D389" s="2" t="str">
        <f>IFERROR(__xludf.DUMMYFUNCTION("""COMPUTED_VALUE"""),"Abdomen Total")</f>
        <v>Abdomen Total</v>
      </c>
      <c r="E389" s="2">
        <f>IFERROR(__xludf.DUMMYFUNCTION("""COMPUTED_VALUE"""),145.19)</f>
        <v>145.19</v>
      </c>
    </row>
    <row r="390">
      <c r="B390" s="7">
        <f>IFERROR(__xludf.DUMMYFUNCTION("""COMPUTED_VALUE"""),44014.0)</f>
        <v>44014</v>
      </c>
      <c r="C390" s="2" t="str">
        <f>IFERROR(__xludf.DUMMYFUNCTION("""COMPUTED_VALUE"""),"Mary Kennedya Macedo Sousa")</f>
        <v>Mary Kennedya Macedo Sousa</v>
      </c>
      <c r="D390" s="2" t="str">
        <f>IFERROR(__xludf.DUMMYFUNCTION("""COMPUTED_VALUE"""),"Mamas")</f>
        <v>Mamas</v>
      </c>
      <c r="E390" s="2">
        <f>IFERROR(__xludf.DUMMYFUNCTION("""COMPUTED_VALUE"""),74.21)</f>
        <v>74.21</v>
      </c>
    </row>
    <row r="391">
      <c r="B391" s="7">
        <f>IFERROR(__xludf.DUMMYFUNCTION("""COMPUTED_VALUE"""),44014.0)</f>
        <v>44014</v>
      </c>
      <c r="C391" s="2" t="str">
        <f>IFERROR(__xludf.DUMMYFUNCTION("""COMPUTED_VALUE"""),"Mary Kennedya Macedo Sousa")</f>
        <v>Mary Kennedya Macedo Sousa</v>
      </c>
      <c r="D391" s="2" t="str">
        <f>IFERROR(__xludf.DUMMYFUNCTION("""COMPUTED_VALUE"""),"Transvaginal")</f>
        <v>Transvaginal</v>
      </c>
      <c r="E391" s="2">
        <f>IFERROR(__xludf.DUMMYFUNCTION("""COMPUTED_VALUE"""),77.88)</f>
        <v>77.88</v>
      </c>
    </row>
    <row r="392">
      <c r="B392" s="7">
        <f>IFERROR(__xludf.DUMMYFUNCTION("""COMPUTED_VALUE"""),44014.0)</f>
        <v>44014</v>
      </c>
      <c r="C392" s="2" t="str">
        <f>IFERROR(__xludf.DUMMYFUNCTION("""COMPUTED_VALUE"""),"Mary Kennedya Macedo Sousa")</f>
        <v>Mary Kennedya Macedo Sousa</v>
      </c>
      <c r="D392" s="2" t="str">
        <f>IFERROR(__xludf.DUMMYFUNCTION("""COMPUTED_VALUE"""),"Estruturas superficiais")</f>
        <v>Estruturas superficiais</v>
      </c>
      <c r="E392" s="2">
        <f>IFERROR(__xludf.DUMMYFUNCTION("""COMPUTED_VALUE"""),74.21)</f>
        <v>74.21</v>
      </c>
    </row>
    <row r="393">
      <c r="B393" s="7">
        <f>IFERROR(__xludf.DUMMYFUNCTION("""COMPUTED_VALUE"""),44013.0)</f>
        <v>44013</v>
      </c>
      <c r="C393" s="2" t="str">
        <f>IFERROR(__xludf.DUMMYFUNCTION("""COMPUTED_VALUE"""),"Miguel Jackson Alves Cantalice")</f>
        <v>Miguel Jackson Alves Cantalice</v>
      </c>
      <c r="D393" s="2" t="str">
        <f>IFERROR(__xludf.DUMMYFUNCTION("""COMPUTED_VALUE"""),"Próstata")</f>
        <v>Próstata</v>
      </c>
      <c r="E393" s="2">
        <f>IFERROR(__xludf.DUMMYFUNCTION("""COMPUTED_VALUE"""),55.09)</f>
        <v>55.09</v>
      </c>
    </row>
    <row r="394">
      <c r="B394" s="7">
        <f>IFERROR(__xludf.DUMMYFUNCTION("""COMPUTED_VALUE"""),44013.0)</f>
        <v>44013</v>
      </c>
      <c r="C394" s="2" t="str">
        <f>IFERROR(__xludf.DUMMYFUNCTION("""COMPUTED_VALUE"""),"Miguel Jackson Alves Cantalice")</f>
        <v>Miguel Jackson Alves Cantalice</v>
      </c>
      <c r="D394" s="2" t="str">
        <f>IFERROR(__xludf.DUMMYFUNCTION("""COMPUTED_VALUE"""),"Abdomen Total")</f>
        <v>Abdomen Total</v>
      </c>
      <c r="E394" s="2">
        <f>IFERROR(__xludf.DUMMYFUNCTION("""COMPUTED_VALUE"""),145.19)</f>
        <v>145.19</v>
      </c>
    </row>
    <row r="395">
      <c r="B395" s="7">
        <f>IFERROR(__xludf.DUMMYFUNCTION("""COMPUTED_VALUE"""),44018.0)</f>
        <v>44018</v>
      </c>
      <c r="C395" s="2" t="str">
        <f>IFERROR(__xludf.DUMMYFUNCTION("""COMPUTED_VALUE"""),"Otácilio Batista de Almeida Filho")</f>
        <v>Otácilio Batista de Almeida Filho</v>
      </c>
      <c r="D395" s="2" t="str">
        <f>IFERROR(__xludf.DUMMYFUNCTION("""COMPUTED_VALUE"""),"Próstata")</f>
        <v>Próstata</v>
      </c>
      <c r="E395" s="2">
        <f>IFERROR(__xludf.DUMMYFUNCTION("""COMPUTED_VALUE"""),55.09)</f>
        <v>55.09</v>
      </c>
    </row>
    <row r="396">
      <c r="B396" s="7">
        <f>IFERROR(__xludf.DUMMYFUNCTION("""COMPUTED_VALUE"""),44018.0)</f>
        <v>44018</v>
      </c>
      <c r="C396" s="2" t="str">
        <f>IFERROR(__xludf.DUMMYFUNCTION("""COMPUTED_VALUE"""),"Otácilio Batista de Almeida Filho")</f>
        <v>Otácilio Batista de Almeida Filho</v>
      </c>
      <c r="D396" s="2" t="str">
        <f>IFERROR(__xludf.DUMMYFUNCTION("""COMPUTED_VALUE"""),"Abdomen Total")</f>
        <v>Abdomen Total</v>
      </c>
      <c r="E396" s="2">
        <f>IFERROR(__xludf.DUMMYFUNCTION("""COMPUTED_VALUE"""),145.19)</f>
        <v>145.19</v>
      </c>
    </row>
    <row r="397">
      <c r="B397" s="7">
        <f>IFERROR(__xludf.DUMMYFUNCTION("""COMPUTED_VALUE"""),44019.0)</f>
        <v>44019</v>
      </c>
      <c r="C397" s="2" t="str">
        <f>IFERROR(__xludf.DUMMYFUNCTION("""COMPUTED_VALUE"""),"Roberia Duarte de Lima Belarmino")</f>
        <v>Roberia Duarte de Lima Belarmino</v>
      </c>
      <c r="D397" s="2" t="str">
        <f>IFERROR(__xludf.DUMMYFUNCTION("""COMPUTED_VALUE"""),"Mamas")</f>
        <v>Mamas</v>
      </c>
      <c r="E397" s="2">
        <f>IFERROR(__xludf.DUMMYFUNCTION("""COMPUTED_VALUE"""),74.21)</f>
        <v>74.21</v>
      </c>
    </row>
    <row r="398">
      <c r="B398" s="7">
        <f>IFERROR(__xludf.DUMMYFUNCTION("""COMPUTED_VALUE"""),44019.0)</f>
        <v>44019</v>
      </c>
      <c r="C398" s="2" t="str">
        <f>IFERROR(__xludf.DUMMYFUNCTION("""COMPUTED_VALUE"""),"Roberia Duarte de Lima Belarmino")</f>
        <v>Roberia Duarte de Lima Belarmino</v>
      </c>
      <c r="D398" s="2" t="str">
        <f>IFERROR(__xludf.DUMMYFUNCTION("""COMPUTED_VALUE"""),"Transvaginal")</f>
        <v>Transvaginal</v>
      </c>
      <c r="E398" s="2">
        <f>IFERROR(__xludf.DUMMYFUNCTION("""COMPUTED_VALUE"""),77.88)</f>
        <v>77.88</v>
      </c>
    </row>
    <row r="399">
      <c r="B399" s="7">
        <f>IFERROR(__xludf.DUMMYFUNCTION("""COMPUTED_VALUE"""),44018.0)</f>
        <v>44018</v>
      </c>
      <c r="C399" s="2" t="str">
        <f>IFERROR(__xludf.DUMMYFUNCTION("""COMPUTED_VALUE"""),"Samara Dias dos Santos Moura")</f>
        <v>Samara Dias dos Santos Moura</v>
      </c>
      <c r="D399" s="2" t="str">
        <f>IFERROR(__xludf.DUMMYFUNCTION("""COMPUTED_VALUE"""),"Mamas")</f>
        <v>Mamas</v>
      </c>
      <c r="E399" s="2">
        <f>IFERROR(__xludf.DUMMYFUNCTION("""COMPUTED_VALUE"""),74.21)</f>
        <v>74.21</v>
      </c>
    </row>
    <row r="400">
      <c r="B400" s="7">
        <f>IFERROR(__xludf.DUMMYFUNCTION("""COMPUTED_VALUE"""),44018.0)</f>
        <v>44018</v>
      </c>
      <c r="C400" s="2" t="str">
        <f>IFERROR(__xludf.DUMMYFUNCTION("""COMPUTED_VALUE"""),"Samara Dias dos Santos Moura")</f>
        <v>Samara Dias dos Santos Moura</v>
      </c>
      <c r="D400" s="2" t="str">
        <f>IFERROR(__xludf.DUMMYFUNCTION("""COMPUTED_VALUE"""),"Transvaginal")</f>
        <v>Transvaginal</v>
      </c>
      <c r="E400" s="2">
        <f>IFERROR(__xludf.DUMMYFUNCTION("""COMPUTED_VALUE"""),77.88)</f>
        <v>77.88</v>
      </c>
    </row>
    <row r="401">
      <c r="B401" s="7">
        <f>IFERROR(__xludf.DUMMYFUNCTION("""COMPUTED_VALUE"""),44018.0)</f>
        <v>44018</v>
      </c>
      <c r="C401" s="2" t="str">
        <f>IFERROR(__xludf.DUMMYFUNCTION("""COMPUTED_VALUE"""),"Samara Dias dos Santos Moura")</f>
        <v>Samara Dias dos Santos Moura</v>
      </c>
      <c r="D401" s="2" t="str">
        <f>IFERROR(__xludf.DUMMYFUNCTION("""COMPUTED_VALUE"""),"Estruturas superficiais")</f>
        <v>Estruturas superficiais</v>
      </c>
      <c r="E401" s="2">
        <f>IFERROR(__xludf.DUMMYFUNCTION("""COMPUTED_VALUE"""),74.21)</f>
        <v>74.21</v>
      </c>
    </row>
    <row r="402">
      <c r="B402" s="7">
        <f>IFERROR(__xludf.DUMMYFUNCTION("""COMPUTED_VALUE"""),44013.0)</f>
        <v>44013</v>
      </c>
      <c r="C402" s="2" t="str">
        <f>IFERROR(__xludf.DUMMYFUNCTION("""COMPUTED_VALUE"""),"Sebastiana Lúcia Barbosa")</f>
        <v>Sebastiana Lúcia Barbosa</v>
      </c>
      <c r="D402" s="2" t="str">
        <f>IFERROR(__xludf.DUMMYFUNCTION("""COMPUTED_VALUE"""),"Aparelho Urinário")</f>
        <v>Aparelho Urinário</v>
      </c>
      <c r="E402" s="2">
        <f>IFERROR(__xludf.DUMMYFUNCTION("""COMPUTED_VALUE"""),59.4)</f>
        <v>59.4</v>
      </c>
    </row>
    <row r="403">
      <c r="B403" s="7">
        <f>IFERROR(__xludf.DUMMYFUNCTION("""COMPUTED_VALUE"""),44015.0)</f>
        <v>44015</v>
      </c>
      <c r="C403" s="2" t="str">
        <f>IFERROR(__xludf.DUMMYFUNCTION("""COMPUTED_VALUE"""),"Severina Lima Vilela de Brito Lira")</f>
        <v>Severina Lima Vilela de Brito Lira</v>
      </c>
      <c r="D403" s="2" t="str">
        <f>IFERROR(__xludf.DUMMYFUNCTION("""COMPUTED_VALUE"""),"Abdomen Total")</f>
        <v>Abdomen Total</v>
      </c>
      <c r="E403" s="2">
        <f>IFERROR(__xludf.DUMMYFUNCTION("""COMPUTED_VALUE"""),145.19)</f>
        <v>145.19</v>
      </c>
    </row>
    <row r="404">
      <c r="B404" s="7">
        <f>IFERROR(__xludf.DUMMYFUNCTION("""COMPUTED_VALUE"""),44014.0)</f>
        <v>44014</v>
      </c>
      <c r="C404" s="2" t="str">
        <f>IFERROR(__xludf.DUMMYFUNCTION("""COMPUTED_VALUE"""),"Stefania Márcia Costa Oliveira")</f>
        <v>Stefania Márcia Costa Oliveira</v>
      </c>
      <c r="D404" s="2" t="str">
        <f>IFERROR(__xludf.DUMMYFUNCTION("""COMPUTED_VALUE"""),"Mamas")</f>
        <v>Mamas</v>
      </c>
      <c r="E404" s="2">
        <f>IFERROR(__xludf.DUMMYFUNCTION("""COMPUTED_VALUE"""),74.21)</f>
        <v>74.21</v>
      </c>
    </row>
    <row r="405">
      <c r="B405" s="7">
        <f>IFERROR(__xludf.DUMMYFUNCTION("""COMPUTED_VALUE"""),44014.0)</f>
        <v>44014</v>
      </c>
      <c r="C405" s="2" t="str">
        <f>IFERROR(__xludf.DUMMYFUNCTION("""COMPUTED_VALUE"""),"Stefania Márcia Costa Oliveira")</f>
        <v>Stefania Márcia Costa Oliveira</v>
      </c>
      <c r="D405" s="2" t="str">
        <f>IFERROR(__xludf.DUMMYFUNCTION("""COMPUTED_VALUE"""),"Transvaginal")</f>
        <v>Transvaginal</v>
      </c>
      <c r="E405" s="2">
        <f>IFERROR(__xludf.DUMMYFUNCTION("""COMPUTED_VALUE"""),77.88)</f>
        <v>77.88</v>
      </c>
    </row>
    <row r="406">
      <c r="B406" s="7">
        <f>IFERROR(__xludf.DUMMYFUNCTION("""COMPUTED_VALUE"""),44014.0)</f>
        <v>44014</v>
      </c>
      <c r="C406" s="2" t="str">
        <f>IFERROR(__xludf.DUMMYFUNCTION("""COMPUTED_VALUE"""),"Stefania Márcia Costa Oliveira")</f>
        <v>Stefania Márcia Costa Oliveira</v>
      </c>
      <c r="D406" s="2" t="str">
        <f>IFERROR(__xludf.DUMMYFUNCTION("""COMPUTED_VALUE"""),"Estruturas superficiais")</f>
        <v>Estruturas superficiais</v>
      </c>
      <c r="E406" s="2">
        <f>IFERROR(__xludf.DUMMYFUNCTION("""COMPUTED_VALUE"""),74.21)</f>
        <v>74.21</v>
      </c>
    </row>
    <row r="407">
      <c r="B407" s="7">
        <f>IFERROR(__xludf.DUMMYFUNCTION("""COMPUTED_VALUE"""),44014.0)</f>
        <v>44014</v>
      </c>
      <c r="C407" s="2" t="str">
        <f>IFERROR(__xludf.DUMMYFUNCTION("""COMPUTED_VALUE"""),"Stefania Márcia Costa Oliveira")</f>
        <v>Stefania Márcia Costa Oliveira</v>
      </c>
      <c r="D407" s="2" t="str">
        <f>IFERROR(__xludf.DUMMYFUNCTION("""COMPUTED_VALUE"""),"Abdomen Total")</f>
        <v>Abdomen Total</v>
      </c>
      <c r="E407" s="2">
        <f>IFERROR(__xludf.DUMMYFUNCTION("""COMPUTED_VALUE"""),145.19)</f>
        <v>145.19</v>
      </c>
    </row>
    <row r="408">
      <c r="B408" s="7">
        <f>IFERROR(__xludf.DUMMYFUNCTION("""COMPUTED_VALUE"""),44019.0)</f>
        <v>44019</v>
      </c>
      <c r="C408" s="2" t="str">
        <f>IFERROR(__xludf.DUMMYFUNCTION("""COMPUTED_VALUE"""),"Susane Formiga Mariz Florêncio")</f>
        <v>Susane Formiga Mariz Florêncio</v>
      </c>
      <c r="D408" s="2" t="str">
        <f>IFERROR(__xludf.DUMMYFUNCTION("""COMPUTED_VALUE"""),"Mamas")</f>
        <v>Mamas</v>
      </c>
      <c r="E408" s="2">
        <f>IFERROR(__xludf.DUMMYFUNCTION("""COMPUTED_VALUE"""),74.21)</f>
        <v>74.21</v>
      </c>
    </row>
    <row r="409">
      <c r="B409" s="7">
        <f>IFERROR(__xludf.DUMMYFUNCTION("""COMPUTED_VALUE"""),44019.0)</f>
        <v>44019</v>
      </c>
      <c r="C409" s="2" t="str">
        <f>IFERROR(__xludf.DUMMYFUNCTION("""COMPUTED_VALUE"""),"Susane Formiga Mariz Florêncio")</f>
        <v>Susane Formiga Mariz Florêncio</v>
      </c>
      <c r="D409" s="2" t="str">
        <f>IFERROR(__xludf.DUMMYFUNCTION("""COMPUTED_VALUE"""),"Estruturas superficiais")</f>
        <v>Estruturas superficiais</v>
      </c>
      <c r="E409" s="2">
        <f>IFERROR(__xludf.DUMMYFUNCTION("""COMPUTED_VALUE"""),74.21)</f>
        <v>74.21</v>
      </c>
    </row>
    <row r="410">
      <c r="B410" s="7">
        <f>IFERROR(__xludf.DUMMYFUNCTION("""COMPUTED_VALUE"""),44015.0)</f>
        <v>44015</v>
      </c>
      <c r="C410" s="2" t="str">
        <f>IFERROR(__xludf.DUMMYFUNCTION("""COMPUTED_VALUE"""),"Teobaldo Gonzaga Realço Pereira")</f>
        <v>Teobaldo Gonzaga Realço Pereira</v>
      </c>
      <c r="D410" s="2" t="str">
        <f>IFERROR(__xludf.DUMMYFUNCTION("""COMPUTED_VALUE"""),"Próstata")</f>
        <v>Próstata</v>
      </c>
      <c r="E410" s="2">
        <f>IFERROR(__xludf.DUMMYFUNCTION("""COMPUTED_VALUE"""),55.09)</f>
        <v>55.09</v>
      </c>
    </row>
    <row r="411">
      <c r="B411" s="7">
        <f>IFERROR(__xludf.DUMMYFUNCTION("""COMPUTED_VALUE"""),44015.0)</f>
        <v>44015</v>
      </c>
      <c r="C411" s="2" t="str">
        <f>IFERROR(__xludf.DUMMYFUNCTION("""COMPUTED_VALUE"""),"Teobaldo Gonzaga Realço Pereira")</f>
        <v>Teobaldo Gonzaga Realço Pereira</v>
      </c>
      <c r="D411" s="2" t="str">
        <f>IFERROR(__xludf.DUMMYFUNCTION("""COMPUTED_VALUE"""),"Abdomen Total")</f>
        <v>Abdomen Total</v>
      </c>
      <c r="E411" s="2">
        <f>IFERROR(__xludf.DUMMYFUNCTION("""COMPUTED_VALUE"""),145.19)</f>
        <v>145.19</v>
      </c>
    </row>
    <row r="412">
      <c r="B412" s="7">
        <f>IFERROR(__xludf.DUMMYFUNCTION("""COMPUTED_VALUE"""),44018.0)</f>
        <v>44018</v>
      </c>
      <c r="C412" s="2" t="str">
        <f>IFERROR(__xludf.DUMMYFUNCTION("""COMPUTED_VALUE"""),"Uilma Mendes Medeiros")</f>
        <v>Uilma Mendes Medeiros</v>
      </c>
      <c r="D412" s="2" t="str">
        <f>IFERROR(__xludf.DUMMYFUNCTION("""COMPUTED_VALUE"""),"Mamas")</f>
        <v>Mamas</v>
      </c>
      <c r="E412" s="2">
        <f>IFERROR(__xludf.DUMMYFUNCTION("""COMPUTED_VALUE"""),74.21)</f>
        <v>74.21</v>
      </c>
    </row>
    <row r="413">
      <c r="B413" s="7">
        <f>IFERROR(__xludf.DUMMYFUNCTION("""COMPUTED_VALUE"""),44018.0)</f>
        <v>44018</v>
      </c>
      <c r="C413" s="2" t="str">
        <f>IFERROR(__xludf.DUMMYFUNCTION("""COMPUTED_VALUE"""),"Uilma Mendes Medeiros")</f>
        <v>Uilma Mendes Medeiros</v>
      </c>
      <c r="D413" s="2" t="str">
        <f>IFERROR(__xludf.DUMMYFUNCTION("""COMPUTED_VALUE"""),"Estruturas superficiais")</f>
        <v>Estruturas superficiais</v>
      </c>
      <c r="E413" s="2">
        <f>IFERROR(__xludf.DUMMYFUNCTION("""COMPUTED_VALUE"""),74.21)</f>
        <v>74.21</v>
      </c>
    </row>
    <row r="414">
      <c r="B414" s="7">
        <f>IFERROR(__xludf.DUMMYFUNCTION("""COMPUTED_VALUE"""),44019.0)</f>
        <v>44019</v>
      </c>
      <c r="C414" s="2" t="str">
        <f>IFERROR(__xludf.DUMMYFUNCTION("""COMPUTED_VALUE"""),"Verônica Alvino de Lima")</f>
        <v>Verônica Alvino de Lima</v>
      </c>
      <c r="D414" s="2" t="str">
        <f>IFERROR(__xludf.DUMMYFUNCTION("""COMPUTED_VALUE"""),"Transvaginal")</f>
        <v>Transvaginal</v>
      </c>
      <c r="E414" s="2">
        <f>IFERROR(__xludf.DUMMYFUNCTION("""COMPUTED_VALUE"""),77.88)</f>
        <v>77.88</v>
      </c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  <row r="1001">
      <c r="B1001" s="7"/>
    </row>
    <row r="1002">
      <c r="B1002" s="7"/>
    </row>
    <row r="1003">
      <c r="B1003" s="7"/>
    </row>
    <row r="1004">
      <c r="B1004" s="7"/>
    </row>
    <row r="1005">
      <c r="B1005" s="7"/>
    </row>
    <row r="1006">
      <c r="B1006" s="7"/>
    </row>
    <row r="1007">
      <c r="B1007" s="7"/>
    </row>
    <row r="1008">
      <c r="B1008" s="7"/>
    </row>
    <row r="1009">
      <c r="B1009" s="7"/>
    </row>
    <row r="1010">
      <c r="B1010" s="7"/>
    </row>
    <row r="1011">
      <c r="B1011" s="7"/>
    </row>
    <row r="1012">
      <c r="B1012" s="7"/>
    </row>
    <row r="1013">
      <c r="B1013" s="7"/>
    </row>
    <row r="1014">
      <c r="B1014" s="7"/>
    </row>
    <row r="1015">
      <c r="B1015" s="7"/>
    </row>
    <row r="1016">
      <c r="B1016" s="7"/>
    </row>
    <row r="1017">
      <c r="B1017" s="7"/>
    </row>
    <row r="1018">
      <c r="B1018" s="7"/>
    </row>
    <row r="1019">
      <c r="B1019" s="7"/>
    </row>
    <row r="1020">
      <c r="B1020" s="7"/>
    </row>
    <row r="1021">
      <c r="B1021" s="7"/>
    </row>
    <row r="1022">
      <c r="B1022" s="7"/>
    </row>
    <row r="1023">
      <c r="B1023" s="7"/>
    </row>
    <row r="1024">
      <c r="B1024" s="7"/>
    </row>
    <row r="1025">
      <c r="B1025" s="7"/>
    </row>
    <row r="1026">
      <c r="B1026" s="7"/>
    </row>
    <row r="1027">
      <c r="B1027" s="7"/>
    </row>
    <row r="1028">
      <c r="B1028" s="7"/>
    </row>
    <row r="1029">
      <c r="B1029" s="7"/>
    </row>
    <row r="1030">
      <c r="B1030" s="7"/>
    </row>
    <row r="1031">
      <c r="B1031" s="7"/>
    </row>
    <row r="1032">
      <c r="B1032" s="7"/>
    </row>
    <row r="1033">
      <c r="B1033" s="7"/>
    </row>
    <row r="1034">
      <c r="B1034" s="7"/>
    </row>
    <row r="1035">
      <c r="B1035" s="7"/>
    </row>
    <row r="1036">
      <c r="B1036" s="7"/>
    </row>
    <row r="1037">
      <c r="B1037" s="7"/>
    </row>
    <row r="1038">
      <c r="B1038" s="7"/>
    </row>
    <row r="1039">
      <c r="B1039" s="7"/>
    </row>
    <row r="1040">
      <c r="B1040" s="7"/>
    </row>
    <row r="1041">
      <c r="B1041" s="7"/>
    </row>
    <row r="1042">
      <c r="B1042" s="7"/>
    </row>
    <row r="1043">
      <c r="B1043" s="7"/>
    </row>
    <row r="1044">
      <c r="B1044" s="7"/>
    </row>
    <row r="1045">
      <c r="B1045" s="7"/>
    </row>
    <row r="1046">
      <c r="B1046" s="7"/>
    </row>
    <row r="1047">
      <c r="B1047" s="7"/>
    </row>
    <row r="1048">
      <c r="B1048" s="7"/>
    </row>
    <row r="1049">
      <c r="B1049" s="7"/>
    </row>
    <row r="1050">
      <c r="B1050" s="7"/>
    </row>
    <row r="1051">
      <c r="B1051" s="7"/>
    </row>
    <row r="1052">
      <c r="B1052" s="7"/>
    </row>
    <row r="1053">
      <c r="B1053" s="7"/>
    </row>
    <row r="1054">
      <c r="B1054" s="7"/>
    </row>
    <row r="1055">
      <c r="B1055" s="7"/>
    </row>
    <row r="1056">
      <c r="B1056" s="7"/>
    </row>
    <row r="1057">
      <c r="B1057" s="7"/>
    </row>
    <row r="1058">
      <c r="B1058" s="7"/>
    </row>
    <row r="1059">
      <c r="B1059" s="7"/>
    </row>
    <row r="1060">
      <c r="B1060" s="7"/>
    </row>
    <row r="1061">
      <c r="B1061" s="7"/>
    </row>
    <row r="1062">
      <c r="B1062" s="7"/>
    </row>
    <row r="1063">
      <c r="B1063" s="7"/>
    </row>
    <row r="1064">
      <c r="B1064" s="7"/>
    </row>
    <row r="1065">
      <c r="B1065" s="7"/>
    </row>
    <row r="1066">
      <c r="B1066" s="7"/>
    </row>
    <row r="1067">
      <c r="B1067" s="7"/>
    </row>
    <row r="1068">
      <c r="B1068" s="7"/>
    </row>
    <row r="1069">
      <c r="B1069" s="7"/>
    </row>
    <row r="1070">
      <c r="B1070" s="7"/>
    </row>
    <row r="1071">
      <c r="B1071" s="7"/>
    </row>
    <row r="1072">
      <c r="B1072" s="7"/>
    </row>
    <row r="1073">
      <c r="B1073" s="7"/>
    </row>
    <row r="1074">
      <c r="B1074" s="7"/>
    </row>
    <row r="1075">
      <c r="B1075" s="7"/>
    </row>
    <row r="1076">
      <c r="B1076" s="7"/>
    </row>
    <row r="1077">
      <c r="B1077" s="7"/>
    </row>
    <row r="1078">
      <c r="B1078" s="7"/>
    </row>
    <row r="1079">
      <c r="B1079" s="7"/>
    </row>
    <row r="1080">
      <c r="B1080" s="7"/>
    </row>
    <row r="1081">
      <c r="B1081" s="7"/>
    </row>
    <row r="1082">
      <c r="B1082" s="7"/>
    </row>
    <row r="1083">
      <c r="B1083" s="7"/>
    </row>
    <row r="1084">
      <c r="B1084" s="7"/>
    </row>
    <row r="1085">
      <c r="B1085" s="7"/>
    </row>
    <row r="1086">
      <c r="B1086" s="7"/>
    </row>
    <row r="1087">
      <c r="B1087" s="7"/>
    </row>
    <row r="1088">
      <c r="B1088" s="7"/>
    </row>
    <row r="1089">
      <c r="B1089" s="7"/>
    </row>
    <row r="1090">
      <c r="B1090" s="7"/>
    </row>
    <row r="1091">
      <c r="B1091" s="7"/>
    </row>
    <row r="1092">
      <c r="B1092" s="7"/>
    </row>
    <row r="1093">
      <c r="B1093" s="7"/>
    </row>
    <row r="1094">
      <c r="B1094" s="7"/>
    </row>
    <row r="1095">
      <c r="B1095" s="7"/>
    </row>
    <row r="1096">
      <c r="B1096" s="7"/>
    </row>
    <row r="1097">
      <c r="B1097" s="7"/>
    </row>
    <row r="1098">
      <c r="B1098" s="7"/>
    </row>
    <row r="1099">
      <c r="B1099" s="7"/>
    </row>
    <row r="1100">
      <c r="B1100" s="7"/>
    </row>
    <row r="1101">
      <c r="B1101" s="7"/>
    </row>
    <row r="1102">
      <c r="B1102" s="7"/>
    </row>
    <row r="1103">
      <c r="B1103" s="7"/>
    </row>
    <row r="1104">
      <c r="B1104" s="7"/>
    </row>
    <row r="1105">
      <c r="B1105" s="7"/>
    </row>
    <row r="1106">
      <c r="B1106" s="7"/>
    </row>
    <row r="1107">
      <c r="B1107" s="7"/>
    </row>
    <row r="1108">
      <c r="B1108" s="7"/>
    </row>
    <row r="1109">
      <c r="B1109" s="7"/>
    </row>
    <row r="1110">
      <c r="B1110" s="7"/>
    </row>
    <row r="1111">
      <c r="B1111" s="7"/>
    </row>
    <row r="1112">
      <c r="B1112" s="7"/>
    </row>
    <row r="1113">
      <c r="B1113" s="7"/>
    </row>
    <row r="1114">
      <c r="B1114" s="7"/>
    </row>
    <row r="1115">
      <c r="B1115" s="7"/>
    </row>
    <row r="1116">
      <c r="B1116" s="7"/>
    </row>
    <row r="1117">
      <c r="B1117" s="7"/>
    </row>
    <row r="1118">
      <c r="B1118" s="7"/>
    </row>
    <row r="1119">
      <c r="B1119" s="7"/>
    </row>
    <row r="1120">
      <c r="B1120" s="7"/>
    </row>
    <row r="1121">
      <c r="B1121" s="7"/>
    </row>
    <row r="1122">
      <c r="B1122" s="7"/>
    </row>
    <row r="1123">
      <c r="B1123" s="7"/>
    </row>
    <row r="1124">
      <c r="B1124" s="7"/>
    </row>
    <row r="1125">
      <c r="B1125" s="7"/>
    </row>
    <row r="1126">
      <c r="B1126" s="7"/>
    </row>
    <row r="1127">
      <c r="B1127" s="7"/>
    </row>
    <row r="1128">
      <c r="B1128" s="7"/>
    </row>
    <row r="1129">
      <c r="B1129" s="7"/>
    </row>
    <row r="1130">
      <c r="B1130" s="7"/>
    </row>
    <row r="1131">
      <c r="B1131" s="7"/>
    </row>
    <row r="1132">
      <c r="B1132" s="7"/>
    </row>
    <row r="1133">
      <c r="B1133" s="7"/>
    </row>
    <row r="1134">
      <c r="B1134" s="7"/>
    </row>
    <row r="1135">
      <c r="B1135" s="7"/>
    </row>
    <row r="1136">
      <c r="B1136" s="7"/>
    </row>
    <row r="1137">
      <c r="B1137" s="7"/>
    </row>
    <row r="1138">
      <c r="B1138" s="7"/>
    </row>
    <row r="1139">
      <c r="B1139" s="7"/>
    </row>
    <row r="1140">
      <c r="B1140" s="7"/>
    </row>
    <row r="1141">
      <c r="B1141" s="7"/>
    </row>
    <row r="1142">
      <c r="B1142" s="7"/>
    </row>
    <row r="1143">
      <c r="B1143" s="7"/>
    </row>
    <row r="1144">
      <c r="B1144" s="7"/>
    </row>
    <row r="1145">
      <c r="B1145" s="7"/>
    </row>
    <row r="1146">
      <c r="B1146" s="7"/>
    </row>
    <row r="1147">
      <c r="B1147" s="7"/>
    </row>
    <row r="1148">
      <c r="B1148" s="7"/>
    </row>
    <row r="1149">
      <c r="B1149" s="7"/>
    </row>
    <row r="1150">
      <c r="B1150" s="7"/>
    </row>
    <row r="1151">
      <c r="B1151" s="7"/>
    </row>
    <row r="1152">
      <c r="B1152" s="7"/>
    </row>
    <row r="1153">
      <c r="B1153" s="7"/>
    </row>
    <row r="1154">
      <c r="B1154" s="7"/>
    </row>
    <row r="1155">
      <c r="B1155" s="7"/>
    </row>
    <row r="1156">
      <c r="B1156" s="7"/>
    </row>
    <row r="1157">
      <c r="B1157" s="7"/>
    </row>
    <row r="1158">
      <c r="B1158" s="7"/>
    </row>
    <row r="1159">
      <c r="B1159" s="7"/>
    </row>
    <row r="1160">
      <c r="B1160" s="7"/>
    </row>
    <row r="1161">
      <c r="B1161" s="7"/>
    </row>
    <row r="1162">
      <c r="B1162" s="7"/>
    </row>
    <row r="1163">
      <c r="B1163" s="7"/>
    </row>
    <row r="1164">
      <c r="B1164" s="7"/>
    </row>
    <row r="1165">
      <c r="B1165" s="7"/>
    </row>
    <row r="1166">
      <c r="B1166" s="7"/>
    </row>
    <row r="1167">
      <c r="B1167" s="7"/>
    </row>
    <row r="1168">
      <c r="B1168" s="7"/>
    </row>
    <row r="1169">
      <c r="B1169" s="7"/>
    </row>
    <row r="1170">
      <c r="B1170" s="7"/>
    </row>
    <row r="1171">
      <c r="B1171" s="7"/>
    </row>
    <row r="1172">
      <c r="B1172" s="7"/>
    </row>
    <row r="1173">
      <c r="B1173" s="7"/>
    </row>
    <row r="1174">
      <c r="B1174" s="7"/>
    </row>
    <row r="1175">
      <c r="B1175" s="7"/>
    </row>
    <row r="1176">
      <c r="B1176" s="7"/>
    </row>
    <row r="1177">
      <c r="B1177" s="7"/>
    </row>
    <row r="1178">
      <c r="B1178" s="7"/>
    </row>
    <row r="1179">
      <c r="B1179" s="7"/>
    </row>
    <row r="1180">
      <c r="B1180" s="7"/>
    </row>
    <row r="1181">
      <c r="B1181" s="7"/>
    </row>
    <row r="1182">
      <c r="B1182" s="7"/>
    </row>
    <row r="1183">
      <c r="B1183" s="7"/>
    </row>
    <row r="1184">
      <c r="B1184" s="7"/>
    </row>
    <row r="1185">
      <c r="B1185" s="7"/>
    </row>
    <row r="1186">
      <c r="B1186" s="7"/>
    </row>
    <row r="1187">
      <c r="B1187" s="7"/>
    </row>
    <row r="1188">
      <c r="B1188" s="7"/>
    </row>
    <row r="1189">
      <c r="B1189" s="7"/>
    </row>
    <row r="1190">
      <c r="B1190" s="7"/>
    </row>
    <row r="1191">
      <c r="B1191" s="7"/>
    </row>
    <row r="1192">
      <c r="B1192" s="7"/>
    </row>
    <row r="1193">
      <c r="B1193" s="7"/>
    </row>
    <row r="1194">
      <c r="B1194" s="7"/>
    </row>
    <row r="1195">
      <c r="B1195" s="7"/>
    </row>
    <row r="1196">
      <c r="B1196" s="7"/>
    </row>
    <row r="1197">
      <c r="B1197" s="7"/>
    </row>
    <row r="1198">
      <c r="B1198" s="7"/>
    </row>
    <row r="1199">
      <c r="B1199" s="7"/>
    </row>
    <row r="1200">
      <c r="B1200" s="7"/>
    </row>
    <row r="1201">
      <c r="B1201" s="7"/>
    </row>
    <row r="1202">
      <c r="B1202" s="7"/>
    </row>
    <row r="1203">
      <c r="B1203" s="7"/>
    </row>
    <row r="1204">
      <c r="B1204" s="7"/>
    </row>
    <row r="1205">
      <c r="B1205" s="7"/>
    </row>
    <row r="1206">
      <c r="B1206" s="7"/>
    </row>
    <row r="1207">
      <c r="B1207" s="7"/>
    </row>
    <row r="1208">
      <c r="B1208" s="7"/>
    </row>
    <row r="1209">
      <c r="B1209" s="7"/>
    </row>
    <row r="1210">
      <c r="B1210" s="7"/>
    </row>
    <row r="1211">
      <c r="B1211" s="7"/>
    </row>
    <row r="1212">
      <c r="B1212" s="7"/>
    </row>
    <row r="1213">
      <c r="B1213" s="7"/>
    </row>
    <row r="1214">
      <c r="B1214" s="7"/>
    </row>
    <row r="1215">
      <c r="B1215" s="7"/>
    </row>
    <row r="1216">
      <c r="B1216" s="7"/>
    </row>
    <row r="1217">
      <c r="B1217" s="7"/>
    </row>
    <row r="1218">
      <c r="B1218" s="7"/>
    </row>
    <row r="1219">
      <c r="B1219" s="7"/>
    </row>
    <row r="1220">
      <c r="B1220" s="7"/>
    </row>
    <row r="1221">
      <c r="B1221" s="7"/>
    </row>
    <row r="1222">
      <c r="B1222" s="7"/>
    </row>
    <row r="1223">
      <c r="B1223" s="7"/>
    </row>
    <row r="1224">
      <c r="B1224" s="7"/>
    </row>
    <row r="1225">
      <c r="B1225" s="7"/>
    </row>
    <row r="1226">
      <c r="B1226" s="7"/>
    </row>
    <row r="1227">
      <c r="B1227" s="7"/>
    </row>
    <row r="1228">
      <c r="B1228" s="7"/>
    </row>
    <row r="1229">
      <c r="B1229" s="7"/>
    </row>
    <row r="1230">
      <c r="B1230" s="7"/>
    </row>
    <row r="1231">
      <c r="B1231" s="7"/>
    </row>
    <row r="1232">
      <c r="B1232" s="7"/>
    </row>
    <row r="1233">
      <c r="B1233" s="7"/>
    </row>
    <row r="1234">
      <c r="B1234" s="7"/>
    </row>
    <row r="1235">
      <c r="B1235" s="7"/>
    </row>
    <row r="1236">
      <c r="B1236" s="7"/>
    </row>
    <row r="1237">
      <c r="B1237" s="7"/>
    </row>
    <row r="1238">
      <c r="B1238" s="7"/>
    </row>
    <row r="1239">
      <c r="B1239" s="7"/>
    </row>
    <row r="1240">
      <c r="B1240" s="7"/>
    </row>
    <row r="1241">
      <c r="B1241" s="7"/>
    </row>
    <row r="1242">
      <c r="B1242" s="7"/>
    </row>
    <row r="1243">
      <c r="B1243" s="7"/>
    </row>
    <row r="1244">
      <c r="B1244" s="7"/>
    </row>
    <row r="1245">
      <c r="B1245" s="7"/>
    </row>
    <row r="1246">
      <c r="B1246" s="7"/>
    </row>
    <row r="1247">
      <c r="B1247" s="7"/>
    </row>
    <row r="1248">
      <c r="B1248" s="7"/>
    </row>
    <row r="1249">
      <c r="B1249" s="7"/>
    </row>
    <row r="1250">
      <c r="B1250" s="7"/>
    </row>
    <row r="1251">
      <c r="B1251" s="7"/>
    </row>
    <row r="1252">
      <c r="B1252" s="7"/>
    </row>
    <row r="1253">
      <c r="B1253" s="7"/>
    </row>
    <row r="1254">
      <c r="B1254" s="7"/>
    </row>
    <row r="1255">
      <c r="B1255" s="7"/>
    </row>
    <row r="1256">
      <c r="B1256" s="7"/>
    </row>
    <row r="1257">
      <c r="B1257" s="7"/>
    </row>
    <row r="1258">
      <c r="B1258" s="7"/>
    </row>
    <row r="1259">
      <c r="B1259" s="7"/>
    </row>
    <row r="1260">
      <c r="B1260" s="7"/>
    </row>
    <row r="1261">
      <c r="B1261" s="7"/>
    </row>
    <row r="1262">
      <c r="B1262" s="7"/>
    </row>
    <row r="1263">
      <c r="B1263" s="7"/>
    </row>
    <row r="1264">
      <c r="B1264" s="7"/>
    </row>
    <row r="1265">
      <c r="B1265" s="7"/>
    </row>
    <row r="1266">
      <c r="B1266" s="7"/>
    </row>
    <row r="1267">
      <c r="B1267" s="7"/>
    </row>
    <row r="1268">
      <c r="B1268" s="7"/>
    </row>
    <row r="1269">
      <c r="B1269" s="7"/>
    </row>
    <row r="1270">
      <c r="B1270" s="7"/>
    </row>
    <row r="1271">
      <c r="B1271" s="7"/>
    </row>
    <row r="1272">
      <c r="B1272" s="7"/>
    </row>
    <row r="1273">
      <c r="B1273" s="7"/>
    </row>
    <row r="1274">
      <c r="B1274" s="7"/>
    </row>
    <row r="1275">
      <c r="B1275" s="7"/>
    </row>
    <row r="1276">
      <c r="B1276" s="7"/>
    </row>
    <row r="1277">
      <c r="B1277" s="7"/>
    </row>
    <row r="1278">
      <c r="B1278" s="7"/>
    </row>
    <row r="1279">
      <c r="B1279" s="7"/>
    </row>
    <row r="1280">
      <c r="B1280" s="7"/>
    </row>
    <row r="1281">
      <c r="B1281" s="7"/>
    </row>
    <row r="1282">
      <c r="B1282" s="7"/>
    </row>
    <row r="1283">
      <c r="B1283" s="7"/>
    </row>
    <row r="1284">
      <c r="B1284" s="7"/>
    </row>
    <row r="1285">
      <c r="B1285" s="7"/>
    </row>
    <row r="1286">
      <c r="B1286" s="7"/>
    </row>
    <row r="1287">
      <c r="B1287" s="7"/>
    </row>
    <row r="1288">
      <c r="B1288" s="7"/>
    </row>
    <row r="1289">
      <c r="B1289" s="7"/>
    </row>
    <row r="1290">
      <c r="B1290" s="7"/>
    </row>
    <row r="1291">
      <c r="B1291" s="7"/>
    </row>
    <row r="1292">
      <c r="B1292" s="7"/>
    </row>
    <row r="1293">
      <c r="B1293" s="7"/>
    </row>
    <row r="1294">
      <c r="B1294" s="7"/>
    </row>
    <row r="1295">
      <c r="B1295" s="7"/>
    </row>
    <row r="1296">
      <c r="B1296" s="7"/>
    </row>
    <row r="1297">
      <c r="B1297" s="7"/>
    </row>
    <row r="1298">
      <c r="B1298" s="7"/>
    </row>
    <row r="1299">
      <c r="B1299" s="7"/>
    </row>
    <row r="1300">
      <c r="B1300" s="7"/>
    </row>
    <row r="1301">
      <c r="B1301" s="7"/>
    </row>
    <row r="1302">
      <c r="B1302" s="7"/>
    </row>
    <row r="1303">
      <c r="B1303" s="7"/>
    </row>
    <row r="1304">
      <c r="B1304" s="7"/>
    </row>
    <row r="1305">
      <c r="B1305" s="7"/>
    </row>
    <row r="1306">
      <c r="B1306" s="7"/>
    </row>
    <row r="1307">
      <c r="B1307" s="7"/>
    </row>
    <row r="1308">
      <c r="B1308" s="7"/>
    </row>
    <row r="1309">
      <c r="B1309" s="7"/>
    </row>
    <row r="1310">
      <c r="B1310" s="7"/>
    </row>
    <row r="1311">
      <c r="B1311" s="7"/>
    </row>
    <row r="1312">
      <c r="B1312" s="7"/>
    </row>
    <row r="1313">
      <c r="B1313" s="7"/>
    </row>
    <row r="1314">
      <c r="B1314" s="7"/>
    </row>
    <row r="1315">
      <c r="B1315" s="7"/>
    </row>
    <row r="1316">
      <c r="B1316" s="7"/>
    </row>
    <row r="1317">
      <c r="B1317" s="7"/>
    </row>
    <row r="1318">
      <c r="B1318" s="7"/>
    </row>
    <row r="1319">
      <c r="B1319" s="7"/>
    </row>
    <row r="1320">
      <c r="B1320" s="7"/>
    </row>
    <row r="1321">
      <c r="B1321" s="7"/>
    </row>
    <row r="1322">
      <c r="B1322" s="7"/>
    </row>
    <row r="1323">
      <c r="B1323" s="7"/>
    </row>
    <row r="1324">
      <c r="B1324" s="7"/>
    </row>
    <row r="1325">
      <c r="B1325" s="7"/>
    </row>
    <row r="1326">
      <c r="B1326" s="7"/>
    </row>
    <row r="1327">
      <c r="B1327" s="7"/>
    </row>
    <row r="1328">
      <c r="B1328" s="7"/>
    </row>
    <row r="1329">
      <c r="B1329" s="7"/>
    </row>
    <row r="1330">
      <c r="B1330" s="7"/>
    </row>
    <row r="1331">
      <c r="B1331" s="7"/>
    </row>
    <row r="1332">
      <c r="B1332" s="7"/>
    </row>
    <row r="1333">
      <c r="B1333" s="7"/>
    </row>
    <row r="1334">
      <c r="B1334" s="7"/>
    </row>
    <row r="1335">
      <c r="B1335" s="7"/>
    </row>
    <row r="1336">
      <c r="B1336" s="7"/>
    </row>
    <row r="1337">
      <c r="B1337" s="7"/>
    </row>
    <row r="1338">
      <c r="B1338" s="7"/>
    </row>
    <row r="1339">
      <c r="B1339" s="7"/>
    </row>
    <row r="1340">
      <c r="B1340" s="7"/>
    </row>
    <row r="1341">
      <c r="B1341" s="7"/>
    </row>
    <row r="1342">
      <c r="B1342" s="7"/>
    </row>
    <row r="1343">
      <c r="B1343" s="7"/>
    </row>
    <row r="1344">
      <c r="B1344" s="7"/>
    </row>
    <row r="1345">
      <c r="B1345" s="7"/>
    </row>
    <row r="1346">
      <c r="B1346" s="7"/>
    </row>
    <row r="1347">
      <c r="B1347" s="7"/>
    </row>
    <row r="1348">
      <c r="B1348" s="7"/>
    </row>
    <row r="1349">
      <c r="B1349" s="7"/>
    </row>
    <row r="1350">
      <c r="B1350" s="7"/>
    </row>
    <row r="1351">
      <c r="B1351" s="7"/>
    </row>
    <row r="1352">
      <c r="B1352" s="7"/>
    </row>
    <row r="1353">
      <c r="B1353" s="7"/>
    </row>
    <row r="1354">
      <c r="B1354" s="7"/>
    </row>
    <row r="1355">
      <c r="B1355" s="7"/>
    </row>
    <row r="1356">
      <c r="B1356" s="7"/>
    </row>
    <row r="1357">
      <c r="B1357" s="7"/>
    </row>
    <row r="1358">
      <c r="B1358" s="7"/>
    </row>
    <row r="1359">
      <c r="B1359" s="7"/>
    </row>
    <row r="1360">
      <c r="B1360" s="7"/>
    </row>
    <row r="1361">
      <c r="B1361" s="7"/>
    </row>
    <row r="1362">
      <c r="B1362" s="7"/>
    </row>
    <row r="1363">
      <c r="B1363" s="7"/>
    </row>
    <row r="1364">
      <c r="B1364" s="7"/>
    </row>
    <row r="1365">
      <c r="B1365" s="7"/>
    </row>
    <row r="1366">
      <c r="B1366" s="7"/>
    </row>
    <row r="1367">
      <c r="B1367" s="7"/>
    </row>
    <row r="1368">
      <c r="B1368" s="7"/>
    </row>
    <row r="1369">
      <c r="B1369" s="7"/>
    </row>
    <row r="1370">
      <c r="B1370" s="7"/>
    </row>
    <row r="1371">
      <c r="B1371" s="7"/>
    </row>
    <row r="1372">
      <c r="B1372" s="7"/>
    </row>
    <row r="1373">
      <c r="B1373" s="7"/>
    </row>
    <row r="1374">
      <c r="B1374" s="7"/>
    </row>
    <row r="1375">
      <c r="B1375" s="7"/>
    </row>
    <row r="1376">
      <c r="B1376" s="7"/>
    </row>
    <row r="1377">
      <c r="B1377" s="7"/>
    </row>
    <row r="1378">
      <c r="B1378" s="7"/>
    </row>
    <row r="1379">
      <c r="B1379" s="7"/>
    </row>
    <row r="1380">
      <c r="B1380" s="7"/>
    </row>
    <row r="1381">
      <c r="B1381" s="7"/>
    </row>
    <row r="1382">
      <c r="B1382" s="7"/>
    </row>
    <row r="1383">
      <c r="B1383" s="7"/>
    </row>
    <row r="1384">
      <c r="B1384" s="7"/>
    </row>
    <row r="1385">
      <c r="B1385" s="7"/>
    </row>
    <row r="1386">
      <c r="B1386" s="7"/>
    </row>
    <row r="1387">
      <c r="B1387" s="7"/>
    </row>
    <row r="1388">
      <c r="B1388" s="7"/>
    </row>
    <row r="1389">
      <c r="B1389" s="7"/>
    </row>
    <row r="1390">
      <c r="B1390" s="7"/>
    </row>
    <row r="1391">
      <c r="B1391" s="7"/>
    </row>
    <row r="1392">
      <c r="B1392" s="7"/>
    </row>
    <row r="1393">
      <c r="B1393" s="7"/>
    </row>
    <row r="1394">
      <c r="B1394" s="7"/>
    </row>
    <row r="1395">
      <c r="B1395" s="7"/>
    </row>
    <row r="1396">
      <c r="B1396" s="7"/>
    </row>
    <row r="1397">
      <c r="B1397" s="7"/>
    </row>
    <row r="1398">
      <c r="B1398" s="7"/>
    </row>
    <row r="1399">
      <c r="B1399" s="7"/>
    </row>
    <row r="1400">
      <c r="B1400" s="7"/>
    </row>
    <row r="1401">
      <c r="B1401" s="7"/>
    </row>
    <row r="1402">
      <c r="B1402" s="7"/>
    </row>
    <row r="1403">
      <c r="B1403" s="7"/>
    </row>
    <row r="1404">
      <c r="B1404" s="7"/>
    </row>
    <row r="1405">
      <c r="B1405" s="7"/>
    </row>
    <row r="1406">
      <c r="B1406" s="7"/>
    </row>
    <row r="1407">
      <c r="B1407" s="7"/>
    </row>
    <row r="1408">
      <c r="B1408" s="7"/>
    </row>
    <row r="1409">
      <c r="B1409" s="7"/>
    </row>
    <row r="1410">
      <c r="B1410" s="7"/>
    </row>
    <row r="1411">
      <c r="B1411" s="7"/>
    </row>
    <row r="1412">
      <c r="B1412" s="7"/>
    </row>
    <row r="1413">
      <c r="B1413" s="7"/>
    </row>
    <row r="1414">
      <c r="B1414" s="7"/>
    </row>
    <row r="1415">
      <c r="B1415" s="7"/>
    </row>
    <row r="1416">
      <c r="B1416" s="7"/>
    </row>
    <row r="1417">
      <c r="B1417" s="7"/>
    </row>
    <row r="1418">
      <c r="B1418" s="7"/>
    </row>
    <row r="1419">
      <c r="B1419" s="7"/>
    </row>
    <row r="1420">
      <c r="B1420" s="7"/>
    </row>
    <row r="1421">
      <c r="B1421" s="7"/>
    </row>
    <row r="1422">
      <c r="B1422" s="7"/>
    </row>
    <row r="1423">
      <c r="B1423" s="7"/>
    </row>
    <row r="1424">
      <c r="B1424" s="7"/>
    </row>
    <row r="1425">
      <c r="B1425" s="7"/>
    </row>
    <row r="1426">
      <c r="B1426" s="7"/>
    </row>
    <row r="1427">
      <c r="B1427" s="7"/>
    </row>
    <row r="1428">
      <c r="B1428" s="7"/>
    </row>
    <row r="1429">
      <c r="B1429" s="7"/>
    </row>
    <row r="1430">
      <c r="B1430" s="7"/>
    </row>
    <row r="1431">
      <c r="B1431" s="7"/>
    </row>
    <row r="1432">
      <c r="B1432" s="7"/>
    </row>
    <row r="1433">
      <c r="B1433" s="7"/>
    </row>
    <row r="1434">
      <c r="B1434" s="7"/>
    </row>
    <row r="1435">
      <c r="B1435" s="7"/>
    </row>
    <row r="1436">
      <c r="B1436" s="7"/>
    </row>
    <row r="1437">
      <c r="B1437" s="7"/>
    </row>
    <row r="1438">
      <c r="B1438" s="7"/>
    </row>
    <row r="1439">
      <c r="B1439" s="7"/>
    </row>
    <row r="1440">
      <c r="B1440" s="7"/>
    </row>
    <row r="1441">
      <c r="B1441" s="7"/>
    </row>
    <row r="1442">
      <c r="B1442" s="7"/>
    </row>
    <row r="1443">
      <c r="B1443" s="7"/>
    </row>
    <row r="1444">
      <c r="B1444" s="7"/>
    </row>
    <row r="1445">
      <c r="B1445" s="7"/>
    </row>
    <row r="1446">
      <c r="B1446" s="7"/>
    </row>
    <row r="1447">
      <c r="B1447" s="7"/>
    </row>
    <row r="1448">
      <c r="B1448" s="7"/>
    </row>
    <row r="1449">
      <c r="B1449" s="7"/>
    </row>
    <row r="1450">
      <c r="B1450" s="7"/>
    </row>
    <row r="1451">
      <c r="B1451" s="7"/>
    </row>
    <row r="1452">
      <c r="B1452" s="7"/>
    </row>
    <row r="1453">
      <c r="B1453" s="7"/>
    </row>
    <row r="1454">
      <c r="B1454" s="7"/>
    </row>
    <row r="1455">
      <c r="B1455" s="7"/>
    </row>
    <row r="1456">
      <c r="B1456" s="7"/>
    </row>
    <row r="1457">
      <c r="B1457" s="7"/>
    </row>
    <row r="1458">
      <c r="B1458" s="7"/>
    </row>
    <row r="1459">
      <c r="B1459" s="7"/>
    </row>
    <row r="1460">
      <c r="B1460" s="7"/>
    </row>
    <row r="1461">
      <c r="B1461" s="7"/>
    </row>
    <row r="1462">
      <c r="B1462" s="7"/>
    </row>
    <row r="1463">
      <c r="B1463" s="7"/>
    </row>
    <row r="1464">
      <c r="B1464" s="7"/>
    </row>
    <row r="1465">
      <c r="B1465" s="7"/>
    </row>
    <row r="1466">
      <c r="B1466" s="7"/>
    </row>
    <row r="1467">
      <c r="B1467" s="7"/>
    </row>
    <row r="1468">
      <c r="B1468" s="7"/>
    </row>
    <row r="1469">
      <c r="B1469" s="7"/>
    </row>
    <row r="1470">
      <c r="B1470" s="7"/>
    </row>
    <row r="1471">
      <c r="B1471" s="7"/>
    </row>
    <row r="1472">
      <c r="B1472" s="7"/>
    </row>
    <row r="1473">
      <c r="B1473" s="7"/>
    </row>
    <row r="1474">
      <c r="B1474" s="7"/>
    </row>
    <row r="1475">
      <c r="B1475" s="7"/>
    </row>
    <row r="1476">
      <c r="B1476" s="7"/>
    </row>
    <row r="1477">
      <c r="B1477" s="7"/>
    </row>
    <row r="1478">
      <c r="B1478" s="7"/>
    </row>
    <row r="1479">
      <c r="B1479" s="7"/>
    </row>
    <row r="1480">
      <c r="B1480" s="7"/>
    </row>
    <row r="1481">
      <c r="B1481" s="7"/>
    </row>
    <row r="1482">
      <c r="B1482" s="7"/>
    </row>
    <row r="1483">
      <c r="B1483" s="7"/>
    </row>
    <row r="1484">
      <c r="B1484" s="7"/>
    </row>
    <row r="1485">
      <c r="B1485" s="7"/>
    </row>
    <row r="1486">
      <c r="B1486" s="7"/>
    </row>
    <row r="1487">
      <c r="B1487" s="7"/>
    </row>
    <row r="1488">
      <c r="B1488" s="7"/>
    </row>
    <row r="1489">
      <c r="B1489" s="7"/>
    </row>
    <row r="1490">
      <c r="B1490" s="7"/>
    </row>
    <row r="1491">
      <c r="B1491" s="7"/>
    </row>
    <row r="1492">
      <c r="B1492" s="7"/>
    </row>
    <row r="1493">
      <c r="B1493" s="7"/>
    </row>
    <row r="1494">
      <c r="B1494" s="7"/>
    </row>
    <row r="1495">
      <c r="B1495" s="7"/>
    </row>
    <row r="1496">
      <c r="B1496" s="7"/>
    </row>
    <row r="1497">
      <c r="B1497" s="7"/>
    </row>
    <row r="1498">
      <c r="B1498" s="7"/>
    </row>
    <row r="1499">
      <c r="B1499" s="7"/>
    </row>
    <row r="1500">
      <c r="B1500" s="7"/>
    </row>
    <row r="1501">
      <c r="B1501" s="7"/>
    </row>
    <row r="1502">
      <c r="B1502" s="7"/>
    </row>
    <row r="1503">
      <c r="B1503" s="7"/>
    </row>
    <row r="1504">
      <c r="B1504" s="7"/>
    </row>
    <row r="1505">
      <c r="B1505" s="7"/>
    </row>
    <row r="1506">
      <c r="B1506" s="7"/>
    </row>
    <row r="1507">
      <c r="B1507" s="7"/>
    </row>
    <row r="1508">
      <c r="B1508" s="7"/>
    </row>
    <row r="1509">
      <c r="B1509" s="7"/>
    </row>
    <row r="1510">
      <c r="B1510" s="7"/>
    </row>
    <row r="1511">
      <c r="B1511" s="7"/>
    </row>
    <row r="1512">
      <c r="B1512" s="7"/>
    </row>
    <row r="1513">
      <c r="B1513" s="7"/>
    </row>
    <row r="1514">
      <c r="B1514" s="7"/>
    </row>
    <row r="1515">
      <c r="B1515" s="7"/>
    </row>
    <row r="1516">
      <c r="B1516" s="7"/>
    </row>
    <row r="1517">
      <c r="B1517" s="7"/>
    </row>
    <row r="1518">
      <c r="B1518" s="7"/>
    </row>
    <row r="1519">
      <c r="B1519" s="7"/>
    </row>
    <row r="1520">
      <c r="B1520" s="7"/>
    </row>
    <row r="1521">
      <c r="B1521" s="7"/>
    </row>
    <row r="1522">
      <c r="B1522" s="7"/>
    </row>
    <row r="1523">
      <c r="B1523" s="7"/>
    </row>
    <row r="1524">
      <c r="B1524" s="7"/>
    </row>
    <row r="1525">
      <c r="B1525" s="7"/>
    </row>
    <row r="1526">
      <c r="B1526" s="7"/>
    </row>
    <row r="1527">
      <c r="B1527" s="7"/>
    </row>
    <row r="1528">
      <c r="B1528" s="7"/>
    </row>
    <row r="1529">
      <c r="B1529" s="7"/>
    </row>
    <row r="1530">
      <c r="B1530" s="7"/>
    </row>
    <row r="1531">
      <c r="B1531" s="7"/>
    </row>
    <row r="1532">
      <c r="B1532" s="7"/>
    </row>
    <row r="1533">
      <c r="B1533" s="7"/>
    </row>
    <row r="1534">
      <c r="B1534" s="7"/>
    </row>
    <row r="1535">
      <c r="B1535" s="7"/>
    </row>
    <row r="1536">
      <c r="B1536" s="7"/>
    </row>
    <row r="1537">
      <c r="B1537" s="7"/>
    </row>
    <row r="1538">
      <c r="B1538" s="7"/>
    </row>
    <row r="1539">
      <c r="B1539" s="7"/>
    </row>
    <row r="1540">
      <c r="B1540" s="7"/>
    </row>
    <row r="1541">
      <c r="B1541" s="7"/>
    </row>
    <row r="1542">
      <c r="B1542" s="7"/>
    </row>
    <row r="1543">
      <c r="B1543" s="7"/>
    </row>
    <row r="1544">
      <c r="B1544" s="7"/>
    </row>
    <row r="1545">
      <c r="B1545" s="7"/>
    </row>
    <row r="1546">
      <c r="B1546" s="7"/>
    </row>
    <row r="1547">
      <c r="B1547" s="7"/>
    </row>
    <row r="1548">
      <c r="B1548" s="7"/>
    </row>
    <row r="1549">
      <c r="B1549" s="7"/>
    </row>
    <row r="1550">
      <c r="B1550" s="7"/>
    </row>
    <row r="1551">
      <c r="B1551" s="7"/>
    </row>
    <row r="1552">
      <c r="B1552" s="7"/>
    </row>
    <row r="1553">
      <c r="B1553" s="7"/>
    </row>
    <row r="1554">
      <c r="B1554" s="7"/>
    </row>
    <row r="1555">
      <c r="B1555" s="7"/>
    </row>
    <row r="1556">
      <c r="B1556" s="7"/>
    </row>
    <row r="1557">
      <c r="B1557" s="7"/>
    </row>
    <row r="1558">
      <c r="B1558" s="7"/>
    </row>
    <row r="1559">
      <c r="B1559" s="7"/>
    </row>
    <row r="1560">
      <c r="B1560" s="7"/>
    </row>
    <row r="1561">
      <c r="B1561" s="7"/>
    </row>
    <row r="1562">
      <c r="B1562" s="7"/>
    </row>
    <row r="1563">
      <c r="B1563" s="7"/>
    </row>
    <row r="1564">
      <c r="B1564" s="7"/>
    </row>
    <row r="1565">
      <c r="B1565" s="7"/>
    </row>
    <row r="1566">
      <c r="B1566" s="7"/>
    </row>
    <row r="1567">
      <c r="B1567" s="7"/>
    </row>
    <row r="1568">
      <c r="B1568" s="7"/>
    </row>
    <row r="1569">
      <c r="B1569" s="7"/>
    </row>
    <row r="1570">
      <c r="B1570" s="7"/>
    </row>
    <row r="1571">
      <c r="B1571" s="7"/>
    </row>
    <row r="1572">
      <c r="B1572" s="7"/>
    </row>
    <row r="1573">
      <c r="B1573" s="7"/>
    </row>
    <row r="1574">
      <c r="B1574" s="7"/>
    </row>
    <row r="1575">
      <c r="B1575" s="7"/>
    </row>
    <row r="1576">
      <c r="B1576" s="7"/>
    </row>
    <row r="1577">
      <c r="B1577" s="7"/>
    </row>
    <row r="1578">
      <c r="B1578" s="7"/>
    </row>
    <row r="1579">
      <c r="B1579" s="7"/>
    </row>
    <row r="1580">
      <c r="B1580" s="7"/>
    </row>
    <row r="1581">
      <c r="B1581" s="7"/>
    </row>
    <row r="1582">
      <c r="B1582" s="7"/>
    </row>
    <row r="1583">
      <c r="B1583" s="7"/>
    </row>
    <row r="1584">
      <c r="B1584" s="7"/>
    </row>
    <row r="1585">
      <c r="B1585" s="7"/>
    </row>
    <row r="1586">
      <c r="B1586" s="7"/>
    </row>
    <row r="1587">
      <c r="B1587" s="7"/>
    </row>
    <row r="1588">
      <c r="B1588" s="7"/>
    </row>
    <row r="1589">
      <c r="B1589" s="7"/>
    </row>
    <row r="1590">
      <c r="B1590" s="7"/>
    </row>
    <row r="1591">
      <c r="B1591" s="7"/>
    </row>
    <row r="1592">
      <c r="B1592" s="7"/>
    </row>
    <row r="1593">
      <c r="B1593" s="7"/>
    </row>
    <row r="1594">
      <c r="B1594" s="7"/>
    </row>
    <row r="1595">
      <c r="B1595" s="7"/>
    </row>
    <row r="1596">
      <c r="B1596" s="7"/>
    </row>
    <row r="1597">
      <c r="B1597" s="7"/>
    </row>
    <row r="1598">
      <c r="B1598" s="7"/>
    </row>
    <row r="1599">
      <c r="B1599" s="7"/>
    </row>
    <row r="1600">
      <c r="B1600" s="7"/>
    </row>
    <row r="1601">
      <c r="B1601" s="7"/>
    </row>
    <row r="1602">
      <c r="B1602" s="7"/>
    </row>
    <row r="1603">
      <c r="B1603" s="7"/>
    </row>
    <row r="1604">
      <c r="B1604" s="7"/>
    </row>
    <row r="1605">
      <c r="B1605" s="7"/>
    </row>
    <row r="1606">
      <c r="B1606" s="7"/>
    </row>
    <row r="1607">
      <c r="B1607" s="7"/>
    </row>
    <row r="1608">
      <c r="B1608" s="7"/>
    </row>
    <row r="1609">
      <c r="B1609" s="7"/>
    </row>
    <row r="1610">
      <c r="B1610" s="7"/>
    </row>
    <row r="1611">
      <c r="B1611" s="7"/>
    </row>
    <row r="1612">
      <c r="B1612" s="7"/>
    </row>
    <row r="1613">
      <c r="B1613" s="7"/>
    </row>
    <row r="1614">
      <c r="B1614" s="7"/>
    </row>
    <row r="1615">
      <c r="B1615" s="7"/>
    </row>
    <row r="1616">
      <c r="B1616" s="7"/>
    </row>
    <row r="1617">
      <c r="B1617" s="7"/>
    </row>
    <row r="1618">
      <c r="B1618" s="7"/>
    </row>
    <row r="1619">
      <c r="B1619" s="7"/>
    </row>
    <row r="1620">
      <c r="B1620" s="7"/>
    </row>
    <row r="1621">
      <c r="B1621" s="7"/>
    </row>
    <row r="1622">
      <c r="B1622" s="7"/>
    </row>
    <row r="1623">
      <c r="B1623" s="7"/>
    </row>
    <row r="1624">
      <c r="B1624" s="7"/>
    </row>
    <row r="1625">
      <c r="B1625" s="7"/>
    </row>
    <row r="1626">
      <c r="B1626" s="7"/>
    </row>
    <row r="1627">
      <c r="B1627" s="7"/>
    </row>
    <row r="1628">
      <c r="B1628" s="7"/>
    </row>
    <row r="1629">
      <c r="B1629" s="7"/>
    </row>
    <row r="1630">
      <c r="B1630" s="7"/>
    </row>
    <row r="1631">
      <c r="B1631" s="7"/>
    </row>
    <row r="1632">
      <c r="B1632" s="7"/>
    </row>
    <row r="1633">
      <c r="B1633" s="7"/>
    </row>
    <row r="1634">
      <c r="B1634" s="7"/>
    </row>
    <row r="1635">
      <c r="B1635" s="7"/>
    </row>
    <row r="1636">
      <c r="B1636" s="7"/>
    </row>
    <row r="1637">
      <c r="B1637" s="7"/>
    </row>
    <row r="1638">
      <c r="B1638" s="7"/>
    </row>
    <row r="1639">
      <c r="B1639" s="7"/>
    </row>
    <row r="1640">
      <c r="B1640" s="7"/>
    </row>
    <row r="1641">
      <c r="B1641" s="7"/>
    </row>
    <row r="1642">
      <c r="B1642" s="7"/>
    </row>
    <row r="1643">
      <c r="B1643" s="7"/>
    </row>
    <row r="1644">
      <c r="B1644" s="7"/>
    </row>
    <row r="1645">
      <c r="B1645" s="7"/>
    </row>
    <row r="1646">
      <c r="B1646" s="7"/>
    </row>
    <row r="1647">
      <c r="B1647" s="7"/>
    </row>
    <row r="1648">
      <c r="B1648" s="7"/>
    </row>
    <row r="1649">
      <c r="B1649" s="7"/>
    </row>
    <row r="1650">
      <c r="B1650" s="7"/>
    </row>
    <row r="1651">
      <c r="B1651" s="7"/>
    </row>
    <row r="1652">
      <c r="B1652" s="7"/>
    </row>
    <row r="1653">
      <c r="B1653" s="7"/>
    </row>
    <row r="1654">
      <c r="B1654" s="7"/>
    </row>
    <row r="1655">
      <c r="B1655" s="7"/>
    </row>
    <row r="1656">
      <c r="B1656" s="7"/>
    </row>
    <row r="1657">
      <c r="B1657" s="7"/>
    </row>
    <row r="1658">
      <c r="B1658" s="7"/>
    </row>
    <row r="1659">
      <c r="B1659" s="7"/>
    </row>
    <row r="1660">
      <c r="B1660" s="7"/>
    </row>
    <row r="1661">
      <c r="B1661" s="7"/>
    </row>
    <row r="1662">
      <c r="B1662" s="7"/>
    </row>
    <row r="1663">
      <c r="B1663" s="7"/>
    </row>
    <row r="1664">
      <c r="B1664" s="7"/>
    </row>
    <row r="1665">
      <c r="B1665" s="7"/>
    </row>
    <row r="1666">
      <c r="B1666" s="7"/>
    </row>
    <row r="1667">
      <c r="B1667" s="7"/>
    </row>
    <row r="1668">
      <c r="B1668" s="7"/>
    </row>
    <row r="1669">
      <c r="B1669" s="7"/>
    </row>
    <row r="1670">
      <c r="B1670" s="7"/>
    </row>
    <row r="1671">
      <c r="B1671" s="7"/>
    </row>
    <row r="1672">
      <c r="B1672" s="7"/>
    </row>
    <row r="1673">
      <c r="B1673" s="7"/>
    </row>
    <row r="1674">
      <c r="B1674" s="7"/>
    </row>
    <row r="1675">
      <c r="B1675" s="7"/>
    </row>
    <row r="1676">
      <c r="B1676" s="7"/>
    </row>
    <row r="1677">
      <c r="B1677" s="7"/>
    </row>
    <row r="1678">
      <c r="B1678" s="7"/>
    </row>
    <row r="1679">
      <c r="B1679" s="7"/>
    </row>
    <row r="1680">
      <c r="B1680" s="7"/>
    </row>
    <row r="1681">
      <c r="B1681" s="7"/>
    </row>
    <row r="1682">
      <c r="B1682" s="7"/>
    </row>
    <row r="1683">
      <c r="B1683" s="7"/>
    </row>
    <row r="1684">
      <c r="B1684" s="7"/>
    </row>
    <row r="1685">
      <c r="B1685" s="7"/>
    </row>
    <row r="1686">
      <c r="B1686" s="7"/>
    </row>
    <row r="1687">
      <c r="B1687" s="7"/>
    </row>
    <row r="1688">
      <c r="B1688" s="7"/>
    </row>
    <row r="1689">
      <c r="B1689" s="7"/>
    </row>
    <row r="1690">
      <c r="B1690" s="7"/>
    </row>
    <row r="1691">
      <c r="B1691" s="7"/>
    </row>
    <row r="1692">
      <c r="B1692" s="7"/>
    </row>
    <row r="1693">
      <c r="B1693" s="7"/>
    </row>
    <row r="1694">
      <c r="B1694" s="7"/>
    </row>
    <row r="1695">
      <c r="B1695" s="7"/>
    </row>
    <row r="1696">
      <c r="B1696" s="7"/>
    </row>
    <row r="1697">
      <c r="B1697" s="7"/>
    </row>
    <row r="1698">
      <c r="B1698" s="7"/>
    </row>
    <row r="1699">
      <c r="B1699" s="7"/>
    </row>
    <row r="1700">
      <c r="B1700" s="7"/>
    </row>
    <row r="1701">
      <c r="B1701" s="7"/>
    </row>
    <row r="1702">
      <c r="B1702" s="7"/>
    </row>
    <row r="1703">
      <c r="B1703" s="7"/>
    </row>
    <row r="1704">
      <c r="B1704" s="7"/>
    </row>
    <row r="1705">
      <c r="B1705" s="7"/>
    </row>
    <row r="1706">
      <c r="B1706" s="7"/>
    </row>
    <row r="1707">
      <c r="B1707" s="7"/>
    </row>
    <row r="1708">
      <c r="B1708" s="7"/>
    </row>
    <row r="1709">
      <c r="B1709" s="7"/>
    </row>
    <row r="1710">
      <c r="B1710" s="7"/>
    </row>
    <row r="1711">
      <c r="B1711" s="7"/>
    </row>
    <row r="1712">
      <c r="B1712" s="7"/>
    </row>
    <row r="1713">
      <c r="B1713" s="7"/>
    </row>
    <row r="1714">
      <c r="B1714" s="7"/>
    </row>
    <row r="1715">
      <c r="B1715" s="7"/>
    </row>
    <row r="1716">
      <c r="B1716" s="7"/>
    </row>
    <row r="1717">
      <c r="B1717" s="7"/>
    </row>
    <row r="1718">
      <c r="B1718" s="7"/>
    </row>
    <row r="1719">
      <c r="B1719" s="7"/>
    </row>
    <row r="1720">
      <c r="B1720" s="7"/>
    </row>
    <row r="1721">
      <c r="B1721" s="7"/>
    </row>
    <row r="1722">
      <c r="B1722" s="7"/>
    </row>
    <row r="1723">
      <c r="B1723" s="7"/>
    </row>
    <row r="1724">
      <c r="B1724" s="7"/>
    </row>
    <row r="1725">
      <c r="B1725" s="7"/>
    </row>
    <row r="1726">
      <c r="B1726" s="7"/>
    </row>
    <row r="1727">
      <c r="B1727" s="7"/>
    </row>
    <row r="1728">
      <c r="B1728" s="7"/>
    </row>
    <row r="1729">
      <c r="B1729" s="7"/>
    </row>
    <row r="1730">
      <c r="B1730" s="7"/>
    </row>
    <row r="1731">
      <c r="B1731" s="7"/>
    </row>
    <row r="1732">
      <c r="B1732" s="7"/>
    </row>
    <row r="1733">
      <c r="B1733" s="7"/>
    </row>
    <row r="1734">
      <c r="B1734" s="7"/>
    </row>
    <row r="1735">
      <c r="B1735" s="7"/>
    </row>
    <row r="1736">
      <c r="B1736" s="7"/>
    </row>
    <row r="1737">
      <c r="B1737" s="7"/>
    </row>
    <row r="1738">
      <c r="B1738" s="7"/>
    </row>
    <row r="1739">
      <c r="B1739" s="7"/>
    </row>
    <row r="1740">
      <c r="B1740" s="7"/>
    </row>
    <row r="1741">
      <c r="B1741" s="7"/>
    </row>
    <row r="1742">
      <c r="B1742" s="7"/>
    </row>
    <row r="1743">
      <c r="B1743" s="7"/>
    </row>
    <row r="1744">
      <c r="B1744" s="7"/>
    </row>
    <row r="1745">
      <c r="B1745" s="7"/>
    </row>
    <row r="1746">
      <c r="B1746" s="7"/>
    </row>
    <row r="1747">
      <c r="B1747" s="7"/>
    </row>
    <row r="1748">
      <c r="B1748" s="7"/>
    </row>
    <row r="1749">
      <c r="B1749" s="7"/>
    </row>
    <row r="1750">
      <c r="B1750" s="7"/>
    </row>
    <row r="1751">
      <c r="B1751" s="7"/>
    </row>
    <row r="1752">
      <c r="B1752" s="7"/>
    </row>
    <row r="1753">
      <c r="B1753" s="7"/>
    </row>
    <row r="1754">
      <c r="B1754" s="7"/>
    </row>
    <row r="1755">
      <c r="B1755" s="7"/>
    </row>
    <row r="1756">
      <c r="B1756" s="7"/>
    </row>
    <row r="1757">
      <c r="B1757" s="7"/>
    </row>
    <row r="1758">
      <c r="B1758" s="7"/>
    </row>
    <row r="1759">
      <c r="B1759" s="7"/>
    </row>
    <row r="1760">
      <c r="B1760" s="7"/>
    </row>
    <row r="1761">
      <c r="B1761" s="7"/>
    </row>
    <row r="1762">
      <c r="B1762" s="7"/>
    </row>
    <row r="1763">
      <c r="B1763" s="7"/>
    </row>
    <row r="1764">
      <c r="B1764" s="7"/>
    </row>
    <row r="1765">
      <c r="B1765" s="7"/>
    </row>
    <row r="1766">
      <c r="B1766" s="7"/>
    </row>
    <row r="1767">
      <c r="B1767" s="7"/>
    </row>
    <row r="1768">
      <c r="B1768" s="7"/>
    </row>
    <row r="1769">
      <c r="B1769" s="7"/>
    </row>
    <row r="1770">
      <c r="B1770" s="7"/>
    </row>
    <row r="1771">
      <c r="B1771" s="7"/>
    </row>
    <row r="1772">
      <c r="B1772" s="7"/>
    </row>
    <row r="1773">
      <c r="B1773" s="7"/>
    </row>
    <row r="1774">
      <c r="B1774" s="7"/>
    </row>
    <row r="1775">
      <c r="B1775" s="7"/>
    </row>
    <row r="1776">
      <c r="B1776" s="7"/>
    </row>
    <row r="1777">
      <c r="B1777" s="7"/>
    </row>
    <row r="1778">
      <c r="B1778" s="7"/>
    </row>
    <row r="1779">
      <c r="B1779" s="7"/>
    </row>
    <row r="1780">
      <c r="B1780" s="7"/>
    </row>
    <row r="1781">
      <c r="B1781" s="7"/>
    </row>
    <row r="1782">
      <c r="B1782" s="7"/>
    </row>
    <row r="1783">
      <c r="B1783" s="7"/>
    </row>
    <row r="1784">
      <c r="B1784" s="7"/>
    </row>
    <row r="1785">
      <c r="B1785" s="7"/>
    </row>
    <row r="1786">
      <c r="B1786" s="7"/>
    </row>
    <row r="1787">
      <c r="B1787" s="7"/>
    </row>
    <row r="1788">
      <c r="B1788" s="7"/>
    </row>
    <row r="1789">
      <c r="B1789" s="7"/>
    </row>
    <row r="1790">
      <c r="B1790" s="7"/>
    </row>
    <row r="1791">
      <c r="B1791" s="7"/>
    </row>
    <row r="1792">
      <c r="B1792" s="7"/>
    </row>
    <row r="1793">
      <c r="B1793" s="7"/>
    </row>
    <row r="1794">
      <c r="B1794" s="7"/>
    </row>
    <row r="1795">
      <c r="B1795" s="7"/>
    </row>
    <row r="1796">
      <c r="B1796" s="7"/>
    </row>
    <row r="1797">
      <c r="B1797" s="7"/>
    </row>
    <row r="1798">
      <c r="B1798" s="7"/>
    </row>
    <row r="1799">
      <c r="B1799" s="7"/>
    </row>
    <row r="1800">
      <c r="B1800" s="7"/>
    </row>
    <row r="1801">
      <c r="B1801" s="7"/>
    </row>
    <row r="1802">
      <c r="B1802" s="7"/>
    </row>
    <row r="1803">
      <c r="B1803" s="7"/>
    </row>
    <row r="1804">
      <c r="B1804" s="7"/>
    </row>
    <row r="1805">
      <c r="B1805" s="7"/>
    </row>
    <row r="1806">
      <c r="B1806" s="7"/>
    </row>
    <row r="1807">
      <c r="B1807" s="7"/>
    </row>
    <row r="1808">
      <c r="B1808" s="7"/>
    </row>
    <row r="1809">
      <c r="B1809" s="7"/>
    </row>
    <row r="1810">
      <c r="B1810" s="7"/>
    </row>
    <row r="1811">
      <c r="B1811" s="7"/>
    </row>
    <row r="1812">
      <c r="B1812" s="7"/>
    </row>
    <row r="1813">
      <c r="B1813" s="7"/>
    </row>
    <row r="1814">
      <c r="B1814" s="7"/>
    </row>
    <row r="1815">
      <c r="B1815" s="7"/>
    </row>
    <row r="1816">
      <c r="B1816" s="7"/>
    </row>
    <row r="1817">
      <c r="B1817" s="7"/>
    </row>
    <row r="1818">
      <c r="B1818" s="7"/>
    </row>
    <row r="1819">
      <c r="B1819" s="7"/>
    </row>
    <row r="1820">
      <c r="B1820" s="7"/>
    </row>
    <row r="1821">
      <c r="B1821" s="7"/>
    </row>
    <row r="1822">
      <c r="B1822" s="7"/>
    </row>
    <row r="1823">
      <c r="B1823" s="7"/>
    </row>
    <row r="1824">
      <c r="B1824" s="7"/>
    </row>
    <row r="1825">
      <c r="B1825" s="7"/>
    </row>
    <row r="1826">
      <c r="B1826" s="7"/>
    </row>
    <row r="1827">
      <c r="B1827" s="7"/>
    </row>
    <row r="1828">
      <c r="B1828" s="7"/>
    </row>
    <row r="1829">
      <c r="B1829" s="7"/>
    </row>
    <row r="1830">
      <c r="B1830" s="7"/>
    </row>
    <row r="1831">
      <c r="B1831" s="7"/>
    </row>
    <row r="1832">
      <c r="B1832" s="7"/>
    </row>
    <row r="1833">
      <c r="B1833" s="7"/>
    </row>
    <row r="1834">
      <c r="B1834" s="7"/>
    </row>
    <row r="1835">
      <c r="B1835" s="7"/>
    </row>
    <row r="1836">
      <c r="B1836" s="7"/>
    </row>
    <row r="1837">
      <c r="B1837" s="7"/>
    </row>
    <row r="1838">
      <c r="B1838" s="7"/>
    </row>
    <row r="1839">
      <c r="B1839" s="7"/>
    </row>
    <row r="1840">
      <c r="B1840" s="7"/>
    </row>
    <row r="1841">
      <c r="B1841" s="7"/>
    </row>
    <row r="1842">
      <c r="B1842" s="7"/>
    </row>
    <row r="1843">
      <c r="B1843" s="7"/>
    </row>
    <row r="1844">
      <c r="B1844" s="7"/>
    </row>
    <row r="1845">
      <c r="B1845" s="7"/>
    </row>
    <row r="1846">
      <c r="B1846" s="7"/>
    </row>
    <row r="1847">
      <c r="B1847" s="7"/>
    </row>
    <row r="1848">
      <c r="B1848" s="7"/>
    </row>
    <row r="1849">
      <c r="B1849" s="7"/>
    </row>
    <row r="1850">
      <c r="B1850" s="7"/>
    </row>
    <row r="1851">
      <c r="B1851" s="7"/>
    </row>
    <row r="1852">
      <c r="B1852" s="7"/>
    </row>
    <row r="1853">
      <c r="B1853" s="7"/>
    </row>
    <row r="1854">
      <c r="B1854" s="7"/>
    </row>
    <row r="1855">
      <c r="B1855" s="7"/>
    </row>
    <row r="1856">
      <c r="B1856" s="7"/>
    </row>
    <row r="1857">
      <c r="B1857" s="7"/>
    </row>
    <row r="1858">
      <c r="B1858" s="7"/>
    </row>
    <row r="1859">
      <c r="B1859" s="7"/>
    </row>
    <row r="1860">
      <c r="B1860" s="7"/>
    </row>
    <row r="1861">
      <c r="B1861" s="7"/>
    </row>
    <row r="1862">
      <c r="B1862" s="7"/>
    </row>
    <row r="1863">
      <c r="B1863" s="7"/>
    </row>
    <row r="1864">
      <c r="B1864" s="7"/>
    </row>
    <row r="1865">
      <c r="B1865" s="7"/>
    </row>
    <row r="1866">
      <c r="B1866" s="7"/>
    </row>
    <row r="1867">
      <c r="B1867" s="7"/>
    </row>
    <row r="1868">
      <c r="B1868" s="7"/>
    </row>
    <row r="1869">
      <c r="B1869" s="7"/>
    </row>
    <row r="1870">
      <c r="B1870" s="7"/>
    </row>
    <row r="1871">
      <c r="B1871" s="7"/>
    </row>
    <row r="1872">
      <c r="B1872" s="7"/>
    </row>
    <row r="1873">
      <c r="B1873" s="7"/>
    </row>
    <row r="1874">
      <c r="B1874" s="7"/>
    </row>
    <row r="1875">
      <c r="B1875" s="7"/>
    </row>
    <row r="1876">
      <c r="B1876" s="7"/>
    </row>
    <row r="1877">
      <c r="B1877" s="7"/>
    </row>
    <row r="1878">
      <c r="B1878" s="7"/>
    </row>
    <row r="1879">
      <c r="B1879" s="7"/>
    </row>
    <row r="1880">
      <c r="B1880" s="7"/>
    </row>
    <row r="1881">
      <c r="B1881" s="7"/>
    </row>
    <row r="1882">
      <c r="B1882" s="7"/>
    </row>
    <row r="1883">
      <c r="B1883" s="7"/>
    </row>
    <row r="1884">
      <c r="B1884" s="7"/>
    </row>
    <row r="1885">
      <c r="B1885" s="7"/>
    </row>
    <row r="1886">
      <c r="B1886" s="7"/>
    </row>
    <row r="1887">
      <c r="B1887" s="7"/>
    </row>
    <row r="1888">
      <c r="B1888" s="7"/>
    </row>
    <row r="1889">
      <c r="B1889" s="7"/>
    </row>
    <row r="1890">
      <c r="B1890" s="7"/>
    </row>
    <row r="1891">
      <c r="B1891" s="7"/>
    </row>
    <row r="1892">
      <c r="B1892" s="7"/>
    </row>
    <row r="1893">
      <c r="B1893" s="7"/>
    </row>
    <row r="1894">
      <c r="B1894" s="7"/>
    </row>
    <row r="1895">
      <c r="B1895" s="7"/>
    </row>
    <row r="1896">
      <c r="B1896" s="7"/>
    </row>
    <row r="1897">
      <c r="B1897" s="7"/>
    </row>
    <row r="1898">
      <c r="B1898" s="7"/>
    </row>
    <row r="1899">
      <c r="B1899" s="7"/>
    </row>
    <row r="1900">
      <c r="B1900" s="7"/>
    </row>
    <row r="1901">
      <c r="B1901" s="7"/>
    </row>
    <row r="1902">
      <c r="B1902" s="7"/>
    </row>
    <row r="1903">
      <c r="B1903" s="7"/>
    </row>
    <row r="1904">
      <c r="B1904" s="7"/>
    </row>
    <row r="1905">
      <c r="B1905" s="7"/>
    </row>
    <row r="1906">
      <c r="B1906" s="7"/>
    </row>
    <row r="1907">
      <c r="B1907" s="7"/>
    </row>
    <row r="1908">
      <c r="B1908" s="7"/>
    </row>
    <row r="1909">
      <c r="B1909" s="7"/>
    </row>
    <row r="1910">
      <c r="B1910" s="7"/>
    </row>
    <row r="1911">
      <c r="B1911" s="7"/>
    </row>
    <row r="1912">
      <c r="B1912" s="7"/>
    </row>
    <row r="1913">
      <c r="B1913" s="7"/>
    </row>
    <row r="1914">
      <c r="B1914" s="7"/>
    </row>
    <row r="1915">
      <c r="B1915" s="7"/>
    </row>
    <row r="1916">
      <c r="B1916" s="7"/>
    </row>
    <row r="1917">
      <c r="B1917" s="7"/>
    </row>
    <row r="1918">
      <c r="B1918" s="7"/>
    </row>
    <row r="1919">
      <c r="B1919" s="7"/>
    </row>
    <row r="1920">
      <c r="B1920" s="7"/>
    </row>
    <row r="1921">
      <c r="B1921" s="7"/>
    </row>
    <row r="1922">
      <c r="B1922" s="7"/>
    </row>
    <row r="1923">
      <c r="B1923" s="7"/>
    </row>
    <row r="1924">
      <c r="B1924" s="7"/>
    </row>
    <row r="1925">
      <c r="B1925" s="7"/>
    </row>
    <row r="1926">
      <c r="B1926" s="7"/>
    </row>
    <row r="1927">
      <c r="B1927" s="7"/>
    </row>
    <row r="1928">
      <c r="B1928" s="7"/>
    </row>
    <row r="1929">
      <c r="B1929" s="7"/>
    </row>
    <row r="1930">
      <c r="B1930" s="7"/>
    </row>
    <row r="1931">
      <c r="B1931" s="7"/>
    </row>
    <row r="1932">
      <c r="B1932" s="7"/>
    </row>
    <row r="1933">
      <c r="B1933" s="7"/>
    </row>
    <row r="1934">
      <c r="B1934" s="7"/>
    </row>
    <row r="1935">
      <c r="B1935" s="7"/>
    </row>
    <row r="1936">
      <c r="B1936" s="7"/>
    </row>
    <row r="1937">
      <c r="B1937" s="7"/>
    </row>
    <row r="1938">
      <c r="B1938" s="7"/>
    </row>
    <row r="1939">
      <c r="B1939" s="7"/>
    </row>
    <row r="1940">
      <c r="B1940" s="7"/>
    </row>
    <row r="1941">
      <c r="B1941" s="7"/>
    </row>
    <row r="1942">
      <c r="B1942" s="7"/>
    </row>
    <row r="1943">
      <c r="B1943" s="7"/>
    </row>
    <row r="1944">
      <c r="B1944" s="7"/>
    </row>
    <row r="1945">
      <c r="B1945" s="7"/>
    </row>
    <row r="1946">
      <c r="B1946" s="7"/>
    </row>
    <row r="1947">
      <c r="B1947" s="7"/>
    </row>
    <row r="1948">
      <c r="B1948" s="7"/>
    </row>
    <row r="1949">
      <c r="B1949" s="7"/>
    </row>
    <row r="1950">
      <c r="B1950" s="7"/>
    </row>
    <row r="1951">
      <c r="B1951" s="7"/>
    </row>
    <row r="1952">
      <c r="B1952" s="7"/>
    </row>
    <row r="1953">
      <c r="B1953" s="7"/>
    </row>
    <row r="1954">
      <c r="B1954" s="7"/>
    </row>
    <row r="1955">
      <c r="B1955" s="7"/>
    </row>
    <row r="1956">
      <c r="B1956" s="7"/>
    </row>
    <row r="1957">
      <c r="B1957" s="7"/>
    </row>
    <row r="1958">
      <c r="B1958" s="7"/>
    </row>
    <row r="1959">
      <c r="B1959" s="7"/>
    </row>
    <row r="1960">
      <c r="B1960" s="7"/>
    </row>
    <row r="1961">
      <c r="B1961" s="7"/>
    </row>
    <row r="1962">
      <c r="B1962" s="7"/>
    </row>
    <row r="1963">
      <c r="B1963" s="7"/>
    </row>
    <row r="1964">
      <c r="B1964" s="7"/>
    </row>
    <row r="1965">
      <c r="B1965" s="7"/>
    </row>
    <row r="1966">
      <c r="B1966" s="7"/>
    </row>
    <row r="1967">
      <c r="B1967" s="7"/>
    </row>
    <row r="1968">
      <c r="B1968" s="7"/>
    </row>
    <row r="1969">
      <c r="B1969" s="7"/>
    </row>
    <row r="1970">
      <c r="B1970" s="7"/>
    </row>
    <row r="1971">
      <c r="B1971" s="7"/>
    </row>
    <row r="1972">
      <c r="B1972" s="7"/>
    </row>
    <row r="1973">
      <c r="B1973" s="7"/>
    </row>
    <row r="1974">
      <c r="B1974" s="7"/>
    </row>
    <row r="1975">
      <c r="B1975" s="7"/>
    </row>
    <row r="1976">
      <c r="B1976" s="7"/>
    </row>
    <row r="1977">
      <c r="B1977" s="7"/>
    </row>
    <row r="1978">
      <c r="B1978" s="7"/>
    </row>
    <row r="1979">
      <c r="B1979" s="7"/>
    </row>
    <row r="1980">
      <c r="B1980" s="7"/>
    </row>
    <row r="1981">
      <c r="B1981" s="7"/>
    </row>
    <row r="1982">
      <c r="B1982" s="7"/>
    </row>
    <row r="1983">
      <c r="B1983" s="7"/>
    </row>
    <row r="1984">
      <c r="B1984" s="7"/>
    </row>
    <row r="1985">
      <c r="B1985" s="7"/>
    </row>
    <row r="1986">
      <c r="B1986" s="7"/>
    </row>
    <row r="1987">
      <c r="B1987" s="7"/>
    </row>
    <row r="1988">
      <c r="B1988" s="7"/>
    </row>
    <row r="1989">
      <c r="B1989" s="7"/>
    </row>
    <row r="1990">
      <c r="B1990" s="7"/>
    </row>
    <row r="1991">
      <c r="B1991" s="7"/>
    </row>
    <row r="1992">
      <c r="B1992" s="7"/>
    </row>
    <row r="1993">
      <c r="B1993" s="7"/>
    </row>
    <row r="1994">
      <c r="B1994" s="7"/>
    </row>
    <row r="1995">
      <c r="B1995" s="7"/>
    </row>
    <row r="1996">
      <c r="B1996" s="7"/>
    </row>
    <row r="1997">
      <c r="B1997" s="7"/>
    </row>
    <row r="1998">
      <c r="B1998" s="7"/>
    </row>
    <row r="1999">
      <c r="B1999" s="7"/>
    </row>
    <row r="2000">
      <c r="B2000" s="7"/>
    </row>
    <row r="2001">
      <c r="B2001" s="7"/>
    </row>
    <row r="2002">
      <c r="B2002" s="7"/>
    </row>
    <row r="2003">
      <c r="B2003" s="7"/>
    </row>
    <row r="2004">
      <c r="B2004" s="7"/>
    </row>
    <row r="2005">
      <c r="B2005" s="7"/>
    </row>
    <row r="2006">
      <c r="B2006" s="7"/>
    </row>
    <row r="2007">
      <c r="B2007" s="7"/>
    </row>
    <row r="2008">
      <c r="B2008" s="7"/>
    </row>
    <row r="2009">
      <c r="B2009" s="7"/>
    </row>
    <row r="2010">
      <c r="B2010" s="7"/>
    </row>
    <row r="2011">
      <c r="B2011" s="7"/>
    </row>
    <row r="2012">
      <c r="B2012" s="7"/>
    </row>
    <row r="2013">
      <c r="B2013" s="7"/>
    </row>
    <row r="2014">
      <c r="B2014" s="7"/>
    </row>
    <row r="2015">
      <c r="B2015" s="7"/>
    </row>
    <row r="2016">
      <c r="B2016" s="7"/>
    </row>
    <row r="2017">
      <c r="B2017" s="7"/>
    </row>
    <row r="2018">
      <c r="B2018" s="7"/>
    </row>
    <row r="2019">
      <c r="B2019" s="7"/>
    </row>
    <row r="2020">
      <c r="B2020" s="7"/>
    </row>
    <row r="2021">
      <c r="B2021" s="7"/>
    </row>
    <row r="2022">
      <c r="B2022" s="7"/>
    </row>
    <row r="2023">
      <c r="B2023" s="7"/>
    </row>
    <row r="2024">
      <c r="B2024" s="7"/>
    </row>
    <row r="2025">
      <c r="B2025" s="7"/>
    </row>
    <row r="2026">
      <c r="B2026" s="7"/>
    </row>
    <row r="2027">
      <c r="B2027" s="7"/>
    </row>
    <row r="2028">
      <c r="B2028" s="7"/>
    </row>
    <row r="2029">
      <c r="B2029" s="7"/>
    </row>
    <row r="2030">
      <c r="B2030" s="7"/>
    </row>
    <row r="2031">
      <c r="B2031" s="7"/>
    </row>
    <row r="2032">
      <c r="B2032" s="7"/>
    </row>
    <row r="2033">
      <c r="B2033" s="7"/>
    </row>
    <row r="2034">
      <c r="B2034" s="7"/>
    </row>
    <row r="2035">
      <c r="B2035" s="7"/>
    </row>
    <row r="2036">
      <c r="B2036" s="7"/>
    </row>
    <row r="2037">
      <c r="B2037" s="7"/>
    </row>
    <row r="2038">
      <c r="B2038" s="7"/>
    </row>
    <row r="2039">
      <c r="B2039" s="7"/>
    </row>
    <row r="2040">
      <c r="B2040" s="7"/>
    </row>
    <row r="2041">
      <c r="B2041" s="7"/>
    </row>
    <row r="2042">
      <c r="B2042" s="7"/>
    </row>
    <row r="2043">
      <c r="B2043" s="7"/>
    </row>
    <row r="2044">
      <c r="B2044" s="7"/>
    </row>
    <row r="2045">
      <c r="B2045" s="7"/>
    </row>
    <row r="2046">
      <c r="B2046" s="7"/>
    </row>
    <row r="2047">
      <c r="B2047" s="7"/>
    </row>
    <row r="2048">
      <c r="B2048" s="7"/>
    </row>
    <row r="2049">
      <c r="B2049" s="7"/>
    </row>
    <row r="2050">
      <c r="B2050" s="7"/>
    </row>
    <row r="2051">
      <c r="B2051" s="7"/>
    </row>
    <row r="2052">
      <c r="B2052" s="7"/>
    </row>
    <row r="2053">
      <c r="B2053" s="7"/>
    </row>
    <row r="2054">
      <c r="B2054" s="7"/>
    </row>
    <row r="2055">
      <c r="B2055" s="7"/>
    </row>
    <row r="2056">
      <c r="B2056" s="7"/>
    </row>
    <row r="2057">
      <c r="B2057" s="7"/>
    </row>
    <row r="2058">
      <c r="B2058" s="7"/>
    </row>
    <row r="2059">
      <c r="B2059" s="7"/>
    </row>
    <row r="2060">
      <c r="B2060" s="7"/>
    </row>
    <row r="2061">
      <c r="B2061" s="7"/>
    </row>
    <row r="2062">
      <c r="B2062" s="7"/>
    </row>
    <row r="2063">
      <c r="B2063" s="7"/>
    </row>
    <row r="2064">
      <c r="B2064" s="7"/>
    </row>
    <row r="2065">
      <c r="B2065" s="7"/>
    </row>
    <row r="2066">
      <c r="B2066" s="7"/>
    </row>
    <row r="2067">
      <c r="B2067" s="7"/>
    </row>
    <row r="2068">
      <c r="B2068" s="7"/>
    </row>
    <row r="2069">
      <c r="B2069" s="7"/>
    </row>
    <row r="2070">
      <c r="B2070" s="7"/>
    </row>
    <row r="2071">
      <c r="B2071" s="7"/>
    </row>
    <row r="2072">
      <c r="B2072" s="7"/>
    </row>
    <row r="2073">
      <c r="B2073" s="7"/>
    </row>
    <row r="2074">
      <c r="B2074" s="7"/>
    </row>
    <row r="2075">
      <c r="B2075" s="7"/>
    </row>
    <row r="2076">
      <c r="B2076" s="7"/>
    </row>
    <row r="2077">
      <c r="B2077" s="7"/>
    </row>
    <row r="2078">
      <c r="B2078" s="7"/>
    </row>
    <row r="2079">
      <c r="B2079" s="7"/>
    </row>
    <row r="2080">
      <c r="B2080" s="7"/>
    </row>
    <row r="2081">
      <c r="B2081" s="7"/>
    </row>
    <row r="2082">
      <c r="B2082" s="7"/>
    </row>
    <row r="2083">
      <c r="B2083" s="7"/>
    </row>
    <row r="2084">
      <c r="B2084" s="7"/>
    </row>
    <row r="2085">
      <c r="B2085" s="7"/>
    </row>
    <row r="2086">
      <c r="B2086" s="7"/>
    </row>
    <row r="2087">
      <c r="B2087" s="7"/>
    </row>
    <row r="2088">
      <c r="B2088" s="7"/>
    </row>
    <row r="2089">
      <c r="B2089" s="7"/>
    </row>
    <row r="2090">
      <c r="B2090" s="7"/>
    </row>
    <row r="2091">
      <c r="B2091" s="7"/>
    </row>
    <row r="2092">
      <c r="B2092" s="7"/>
    </row>
    <row r="2093">
      <c r="B2093" s="7"/>
    </row>
    <row r="2094">
      <c r="B2094" s="7"/>
    </row>
    <row r="2095">
      <c r="B2095" s="7"/>
    </row>
    <row r="2096">
      <c r="B2096" s="7"/>
    </row>
    <row r="2097">
      <c r="B2097" s="7"/>
    </row>
    <row r="2098">
      <c r="B2098" s="7"/>
    </row>
    <row r="2099">
      <c r="B2099" s="7"/>
    </row>
    <row r="2100">
      <c r="B2100" s="7"/>
    </row>
    <row r="2101">
      <c r="B2101" s="7"/>
    </row>
    <row r="2102">
      <c r="B2102" s="7"/>
    </row>
    <row r="2103">
      <c r="B2103" s="7"/>
    </row>
    <row r="2104">
      <c r="B2104" s="7"/>
    </row>
    <row r="2105">
      <c r="B2105" s="7"/>
    </row>
    <row r="2106">
      <c r="B2106" s="7"/>
    </row>
    <row r="2107">
      <c r="B2107" s="7"/>
    </row>
    <row r="2108">
      <c r="B2108" s="7"/>
    </row>
    <row r="2109">
      <c r="B2109" s="7"/>
    </row>
    <row r="2110">
      <c r="B2110" s="7"/>
    </row>
    <row r="2111">
      <c r="B2111" s="7"/>
    </row>
    <row r="2112">
      <c r="B2112" s="7"/>
    </row>
    <row r="2113">
      <c r="B2113" s="7"/>
    </row>
    <row r="2114">
      <c r="B2114" s="7"/>
    </row>
    <row r="2115">
      <c r="B2115" s="7"/>
    </row>
    <row r="2116">
      <c r="B2116" s="7"/>
    </row>
    <row r="2117">
      <c r="B2117" s="7"/>
    </row>
    <row r="2118">
      <c r="B2118" s="7"/>
    </row>
    <row r="2119">
      <c r="B2119" s="7"/>
    </row>
    <row r="2120">
      <c r="B2120" s="7"/>
    </row>
    <row r="2121">
      <c r="B2121" s="7"/>
    </row>
    <row r="2122">
      <c r="B2122" s="7"/>
    </row>
    <row r="2123">
      <c r="B2123" s="7"/>
    </row>
    <row r="2124">
      <c r="B2124" s="7"/>
    </row>
    <row r="2125">
      <c r="B2125" s="7"/>
    </row>
    <row r="2126">
      <c r="B2126" s="7"/>
    </row>
    <row r="2127">
      <c r="B2127" s="7"/>
    </row>
    <row r="2128">
      <c r="B2128" s="7"/>
    </row>
    <row r="2129">
      <c r="B2129" s="7"/>
    </row>
    <row r="2130">
      <c r="B2130" s="7"/>
    </row>
    <row r="2131">
      <c r="B2131" s="7"/>
    </row>
    <row r="2132">
      <c r="B2132" s="7"/>
    </row>
    <row r="2133">
      <c r="B2133" s="7"/>
    </row>
    <row r="2134">
      <c r="B2134" s="7"/>
    </row>
    <row r="2135">
      <c r="B2135" s="7"/>
    </row>
    <row r="2136">
      <c r="B2136" s="7"/>
    </row>
    <row r="2137">
      <c r="B2137" s="7"/>
    </row>
    <row r="2138">
      <c r="B2138" s="7"/>
    </row>
    <row r="2139">
      <c r="B2139" s="7"/>
    </row>
    <row r="2140">
      <c r="B2140" s="7"/>
    </row>
    <row r="2141">
      <c r="B2141" s="7"/>
    </row>
    <row r="2142">
      <c r="B2142" s="7"/>
    </row>
    <row r="2143">
      <c r="B2143" s="7"/>
    </row>
    <row r="2144">
      <c r="B2144" s="7"/>
    </row>
    <row r="2145">
      <c r="B2145" s="7"/>
    </row>
    <row r="2146">
      <c r="B2146" s="7"/>
    </row>
    <row r="2147">
      <c r="B2147" s="7"/>
    </row>
    <row r="2148">
      <c r="B2148" s="7"/>
    </row>
    <row r="2149">
      <c r="B2149" s="7"/>
    </row>
    <row r="2150">
      <c r="B2150" s="7"/>
    </row>
    <row r="2151">
      <c r="B2151" s="7"/>
    </row>
    <row r="2152">
      <c r="B2152" s="7"/>
    </row>
    <row r="2153">
      <c r="B2153" s="7"/>
    </row>
    <row r="2154">
      <c r="B2154" s="7"/>
    </row>
    <row r="2155">
      <c r="B2155" s="7"/>
    </row>
    <row r="2156">
      <c r="B2156" s="7"/>
    </row>
    <row r="2157">
      <c r="B2157" s="7"/>
    </row>
    <row r="2158">
      <c r="B2158" s="7"/>
    </row>
    <row r="2159">
      <c r="B2159" s="7"/>
    </row>
    <row r="2160">
      <c r="B2160" s="7"/>
    </row>
    <row r="2161">
      <c r="B2161" s="7"/>
    </row>
    <row r="2162">
      <c r="B2162" s="7"/>
    </row>
    <row r="2163">
      <c r="B2163" s="7"/>
    </row>
    <row r="2164">
      <c r="B2164" s="7"/>
    </row>
    <row r="2165">
      <c r="B2165" s="7"/>
    </row>
    <row r="2166">
      <c r="B2166" s="7"/>
    </row>
    <row r="2167">
      <c r="B2167" s="7"/>
    </row>
    <row r="2168">
      <c r="B2168" s="7"/>
    </row>
    <row r="2169">
      <c r="B2169" s="7"/>
    </row>
    <row r="2170">
      <c r="B2170" s="7"/>
    </row>
    <row r="2171">
      <c r="B2171" s="7"/>
    </row>
    <row r="2172">
      <c r="B2172" s="7"/>
    </row>
    <row r="2173">
      <c r="B2173" s="7"/>
    </row>
    <row r="2174">
      <c r="B2174" s="7"/>
    </row>
    <row r="2175">
      <c r="B2175" s="7"/>
    </row>
    <row r="2176">
      <c r="B2176" s="7"/>
    </row>
    <row r="2177">
      <c r="B2177" s="7"/>
    </row>
    <row r="2178">
      <c r="B2178" s="7"/>
    </row>
    <row r="2179">
      <c r="B2179" s="7"/>
    </row>
    <row r="2180">
      <c r="B2180" s="7"/>
    </row>
    <row r="2181">
      <c r="B2181" s="7"/>
    </row>
    <row r="2182">
      <c r="B2182" s="7"/>
    </row>
    <row r="2183">
      <c r="B2183" s="7"/>
    </row>
    <row r="2184">
      <c r="B2184" s="7"/>
    </row>
    <row r="2185">
      <c r="B2185" s="7"/>
    </row>
    <row r="2186">
      <c r="B2186" s="7"/>
    </row>
    <row r="2187">
      <c r="B2187" s="7"/>
    </row>
    <row r="2188">
      <c r="B2188" s="7"/>
    </row>
    <row r="2189">
      <c r="B2189" s="7"/>
    </row>
    <row r="2190">
      <c r="B2190" s="7"/>
    </row>
    <row r="2191">
      <c r="B2191" s="7"/>
    </row>
    <row r="2192">
      <c r="B2192" s="7"/>
    </row>
    <row r="2193">
      <c r="B2193" s="7"/>
    </row>
    <row r="2194">
      <c r="B2194" s="7"/>
    </row>
    <row r="2195">
      <c r="B2195" s="7"/>
    </row>
    <row r="2196">
      <c r="B2196" s="7"/>
    </row>
    <row r="2197">
      <c r="B2197" s="7"/>
    </row>
    <row r="2198">
      <c r="B2198" s="7"/>
    </row>
    <row r="2199">
      <c r="B2199" s="7"/>
    </row>
    <row r="2200">
      <c r="B2200" s="7"/>
    </row>
    <row r="2201">
      <c r="B2201" s="7"/>
    </row>
    <row r="2202">
      <c r="B2202" s="7"/>
    </row>
    <row r="2203">
      <c r="B2203" s="7"/>
    </row>
    <row r="2204">
      <c r="B2204" s="7"/>
    </row>
    <row r="2205">
      <c r="B2205" s="7"/>
    </row>
    <row r="2206">
      <c r="B2206" s="7"/>
    </row>
    <row r="2207">
      <c r="B2207" s="7"/>
    </row>
    <row r="2208">
      <c r="B2208" s="7"/>
    </row>
    <row r="2209">
      <c r="B2209" s="7"/>
    </row>
    <row r="2210">
      <c r="B2210" s="7"/>
    </row>
    <row r="2211">
      <c r="B2211" s="7"/>
    </row>
    <row r="2212">
      <c r="B2212" s="7"/>
    </row>
    <row r="2213">
      <c r="B2213" s="7"/>
    </row>
    <row r="2214">
      <c r="B2214" s="7"/>
    </row>
    <row r="2215">
      <c r="B2215" s="7"/>
    </row>
    <row r="2216">
      <c r="B2216" s="7"/>
    </row>
    <row r="2217">
      <c r="B2217" s="7"/>
    </row>
    <row r="2218">
      <c r="B2218" s="7"/>
    </row>
    <row r="2219">
      <c r="B2219" s="7"/>
    </row>
    <row r="2220">
      <c r="B2220" s="7"/>
    </row>
    <row r="2221">
      <c r="B2221" s="7"/>
    </row>
    <row r="2222">
      <c r="B2222" s="7"/>
    </row>
    <row r="2223">
      <c r="B2223" s="7"/>
    </row>
    <row r="2224">
      <c r="B2224" s="7"/>
    </row>
    <row r="2225">
      <c r="B2225" s="7"/>
    </row>
    <row r="2226">
      <c r="B2226" s="7"/>
    </row>
    <row r="2227">
      <c r="B2227" s="7"/>
    </row>
    <row r="2228">
      <c r="B2228" s="7"/>
    </row>
    <row r="2229">
      <c r="B2229" s="7"/>
    </row>
    <row r="2230">
      <c r="B2230" s="7"/>
    </row>
    <row r="2231">
      <c r="B2231" s="7"/>
    </row>
    <row r="2232">
      <c r="B2232" s="7"/>
    </row>
    <row r="2233">
      <c r="B2233" s="7"/>
    </row>
    <row r="2234">
      <c r="B2234" s="7"/>
    </row>
    <row r="2235">
      <c r="B2235" s="7"/>
    </row>
  </sheetData>
  <drawing r:id="rId1"/>
</worksheet>
</file>