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8100" activeTab="1"/>
  </bookViews>
  <sheets>
    <sheet name="StandardAtmosphere" sheetId="1" r:id="rId1"/>
    <sheet name="GJT 27JUN2014 00Z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C2" i="2"/>
  <c r="F2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I3" i="2"/>
  <c r="I2" i="2" s="1"/>
  <c r="I4" i="2"/>
  <c r="I5" i="2"/>
  <c r="I6" i="2"/>
  <c r="B3" i="2"/>
  <c r="B2" i="2" s="1"/>
  <c r="B4" i="2"/>
  <c r="B5" i="2"/>
  <c r="D5" i="2"/>
  <c r="D4" i="2" l="1"/>
  <c r="D3" i="2" s="1"/>
  <c r="D2" i="2" s="1"/>
  <c r="L8" i="2"/>
  <c r="F30" i="2" s="1"/>
  <c r="L1" i="2"/>
  <c r="F32" i="2" s="1"/>
  <c r="C31" i="2"/>
  <c r="C30" i="2"/>
  <c r="C29" i="2"/>
  <c r="C26" i="2"/>
  <c r="C25" i="2"/>
  <c r="C23" i="2"/>
  <c r="C22" i="2"/>
  <c r="C19" i="2"/>
  <c r="C18" i="2"/>
  <c r="C17" i="2"/>
  <c r="C15" i="2"/>
  <c r="C13" i="2"/>
  <c r="C11" i="2"/>
  <c r="C10" i="2"/>
  <c r="F6" i="2"/>
  <c r="C6" i="2"/>
  <c r="C5" i="2"/>
  <c r="C4" i="2"/>
  <c r="F9" i="2" l="1"/>
  <c r="F17" i="2"/>
  <c r="F25" i="2"/>
  <c r="F3" i="2"/>
  <c r="F10" i="2"/>
  <c r="F18" i="2"/>
  <c r="F29" i="2"/>
  <c r="F5" i="2"/>
  <c r="F13" i="2"/>
  <c r="F22" i="2"/>
  <c r="C7" i="2"/>
  <c r="C14" i="2"/>
  <c r="C21" i="2"/>
  <c r="F26" i="2"/>
  <c r="C3" i="2"/>
  <c r="C9" i="2"/>
  <c r="F14" i="2"/>
  <c r="F21" i="2"/>
  <c r="C27" i="2"/>
  <c r="F7" i="2"/>
  <c r="F11" i="2"/>
  <c r="F15" i="2"/>
  <c r="F19" i="2"/>
  <c r="F23" i="2"/>
  <c r="F27" i="2"/>
  <c r="F31" i="2"/>
  <c r="C8" i="2"/>
  <c r="C12" i="2"/>
  <c r="C16" i="2"/>
  <c r="C20" i="2"/>
  <c r="C24" i="2"/>
  <c r="C28" i="2"/>
  <c r="C32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F4" i="2"/>
  <c r="F8" i="2"/>
  <c r="F12" i="2"/>
  <c r="F16" i="2"/>
  <c r="F20" i="2"/>
  <c r="F24" i="2"/>
  <c r="F28" i="2"/>
  <c r="H4" i="1"/>
  <c r="H5" i="1"/>
  <c r="H6" i="1"/>
  <c r="H7" i="1"/>
  <c r="H8" i="1"/>
  <c r="H9" i="1"/>
  <c r="H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" i="1"/>
  <c r="H2" i="1"/>
  <c r="D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I7" i="2" l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D3" i="1"/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</calcChain>
</file>

<file path=xl/sharedStrings.xml><?xml version="1.0" encoding="utf-8"?>
<sst xmlns="http://schemas.openxmlformats.org/spreadsheetml/2006/main" count="49" uniqueCount="25">
  <si>
    <t>MSL</t>
  </si>
  <si>
    <t>Ref. Pres.</t>
  </si>
  <si>
    <t>SIMBA T</t>
  </si>
  <si>
    <t>Eq. Press.</t>
  </si>
  <si>
    <t>SIMBA P</t>
  </si>
  <si>
    <t>Eq. Dens.</t>
  </si>
  <si>
    <t>Ref. Dens</t>
  </si>
  <si>
    <t>SIMBA Dens</t>
  </si>
  <si>
    <t>Known T</t>
  </si>
  <si>
    <t>T Lapse</t>
  </si>
  <si>
    <t>Known P</t>
  </si>
  <si>
    <t>Known h</t>
  </si>
  <si>
    <t>K</t>
  </si>
  <si>
    <t>K/m</t>
  </si>
  <si>
    <t>Pa</t>
  </si>
  <si>
    <t>m MSL</t>
  </si>
  <si>
    <t>m/s^2</t>
  </si>
  <si>
    <t>magic</t>
  </si>
  <si>
    <t>R/magic</t>
  </si>
  <si>
    <t>Gravity</t>
  </si>
  <si>
    <t>Molar M</t>
  </si>
  <si>
    <t>Univ. Gas</t>
  </si>
  <si>
    <t>Known Dens</t>
  </si>
  <si>
    <t>kg/m^3</t>
  </si>
  <si>
    <t>Ref.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</si>
</sst>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StandardAtmosphere!$F$1</c:f>
              <c:strCache>
                <c:ptCount val="1"/>
                <c:pt idx="0">
                  <c:v>Eq. Dens.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StandardAtmosphere!$A$2:$A$32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StandardAtmosphere!$F$2:$F$32</c:f>
              <c:numCache>
                <c:formatCode>General</c:formatCode>
                <c:ptCount val="31"/>
                <c:pt idx="0">
                  <c:v>1.2250000000000001</c:v>
                </c:pt>
                <c:pt idx="1">
                  <c:v>1.2132827758707359</c:v>
                </c:pt>
                <c:pt idx="2">
                  <c:v>1.2016514868085857</c:v>
                </c:pt>
                <c:pt idx="3">
                  <c:v>1.1901056951465259</c:v>
                </c:pt>
                <c:pt idx="4">
                  <c:v>1.1786449644612722</c:v>
                </c:pt>
                <c:pt idx="5">
                  <c:v>1.1672688595725682</c:v>
                </c:pt>
                <c:pt idx="6">
                  <c:v>1.1559769465424563</c:v>
                </c:pt>
                <c:pt idx="7">
                  <c:v>1.1447687926745527</c:v>
                </c:pt>
                <c:pt idx="8">
                  <c:v>1.133643966513328</c:v>
                </c:pt>
                <c:pt idx="9">
                  <c:v>1.1226020378433743</c:v>
                </c:pt>
                <c:pt idx="10">
                  <c:v>1.1116425776886818</c:v>
                </c:pt>
                <c:pt idx="11">
                  <c:v>1.1007651583119056</c:v>
                </c:pt>
                <c:pt idx="12">
                  <c:v>1.0899693532136381</c:v>
                </c:pt>
                <c:pt idx="13">
                  <c:v>1.0792547371316783</c:v>
                </c:pt>
                <c:pt idx="14">
                  <c:v>1.0686208860402937</c:v>
                </c:pt>
                <c:pt idx="15">
                  <c:v>1.0580673771494939</c:v>
                </c:pt>
                <c:pt idx="16">
                  <c:v>1.0475937889042881</c:v>
                </c:pt>
                <c:pt idx="17">
                  <c:v>1.03719970098395</c:v>
                </c:pt>
                <c:pt idx="18">
                  <c:v>1.0268846943012857</c:v>
                </c:pt>
                <c:pt idx="19">
                  <c:v>1.0166483510018842</c:v>
                </c:pt>
                <c:pt idx="20">
                  <c:v>1.0064902544633865</c:v>
                </c:pt>
                <c:pt idx="21">
                  <c:v>0.99640998929473756</c:v>
                </c:pt>
                <c:pt idx="22">
                  <c:v>0.98640714133544394</c:v>
                </c:pt>
                <c:pt idx="23">
                  <c:v>0.97648129765483327</c:v>
                </c:pt>
                <c:pt idx="24">
                  <c:v>0.96663204655130286</c:v>
                </c:pt>
                <c:pt idx="25">
                  <c:v>0.956858977551578</c:v>
                </c:pt>
                <c:pt idx="26">
                  <c:v>0.94716168140995805</c:v>
                </c:pt>
                <c:pt idx="27">
                  <c:v>0.93753975010757074</c:v>
                </c:pt>
                <c:pt idx="28">
                  <c:v>0.92799277685162096</c:v>
                </c:pt>
                <c:pt idx="29">
                  <c:v>0.91852035607463423</c:v>
                </c:pt>
                <c:pt idx="30">
                  <c:v>0.90912208343370859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StandardAtmosphere!$G$1</c:f>
              <c:strCache>
                <c:ptCount val="1"/>
                <c:pt idx="0">
                  <c:v>Ref. Dens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StandardAtmosphere!$A$2:$A$32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StandardAtmosphere!$G$2:$G$32</c:f>
              <c:numCache>
                <c:formatCode>General</c:formatCode>
                <c:ptCount val="31"/>
                <c:pt idx="0">
                  <c:v>1.2250000000000001</c:v>
                </c:pt>
                <c:pt idx="1">
                  <c:v>1.2133</c:v>
                </c:pt>
                <c:pt idx="2">
                  <c:v>1.2071000000000001</c:v>
                </c:pt>
                <c:pt idx="3">
                  <c:v>1.1900999999999999</c:v>
                </c:pt>
                <c:pt idx="4">
                  <c:v>1.1787000000000001</c:v>
                </c:pt>
                <c:pt idx="5">
                  <c:v>1.1673</c:v>
                </c:pt>
                <c:pt idx="6">
                  <c:v>1.1559999999999999</c:v>
                </c:pt>
                <c:pt idx="7">
                  <c:v>1.1448</c:v>
                </c:pt>
                <c:pt idx="8">
                  <c:v>1.1336999999999999</c:v>
                </c:pt>
                <c:pt idx="9">
                  <c:v>1.1226</c:v>
                </c:pt>
                <c:pt idx="10">
                  <c:v>1.1116999999999999</c:v>
                </c:pt>
                <c:pt idx="11">
                  <c:v>1.1008</c:v>
                </c:pt>
                <c:pt idx="12">
                  <c:v>1.0900000000000001</c:v>
                </c:pt>
                <c:pt idx="13">
                  <c:v>1.0792999999999999</c:v>
                </c:pt>
                <c:pt idx="14">
                  <c:v>1.0687</c:v>
                </c:pt>
                <c:pt idx="15">
                  <c:v>1.0581</c:v>
                </c:pt>
                <c:pt idx="16">
                  <c:v>1.0476000000000001</c:v>
                </c:pt>
                <c:pt idx="17">
                  <c:v>1.0373000000000001</c:v>
                </c:pt>
                <c:pt idx="18">
                  <c:v>1.0268999999999999</c:v>
                </c:pt>
                <c:pt idx="19">
                  <c:v>1.0166999999999999</c:v>
                </c:pt>
                <c:pt idx="20">
                  <c:v>1.0065999999999999</c:v>
                </c:pt>
                <c:pt idx="21">
                  <c:v>0.99648999999999999</c:v>
                </c:pt>
                <c:pt idx="22">
                  <c:v>0.98648999999999998</c:v>
                </c:pt>
                <c:pt idx="23">
                  <c:v>0.97657000000000005</c:v>
                </c:pt>
                <c:pt idx="24">
                  <c:v>0.96672999999999998</c:v>
                </c:pt>
                <c:pt idx="25">
                  <c:v>0.95696000000000003</c:v>
                </c:pt>
                <c:pt idx="26">
                  <c:v>0.94726999999999995</c:v>
                </c:pt>
                <c:pt idx="27">
                  <c:v>0.93764999999999998</c:v>
                </c:pt>
                <c:pt idx="28">
                  <c:v>0.92810999999999999</c:v>
                </c:pt>
                <c:pt idx="29">
                  <c:v>0.91864999999999997</c:v>
                </c:pt>
                <c:pt idx="30">
                  <c:v>0.90925999999999996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StandardAtmosphere!$H$1</c:f>
              <c:strCache>
                <c:ptCount val="1"/>
                <c:pt idx="0">
                  <c:v>SIMBA Dens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StandardAtmosphere!$H$2:$H$32</c:f>
              <c:numCache>
                <c:formatCode>General</c:formatCode>
                <c:ptCount val="31"/>
                <c:pt idx="0">
                  <c:v>1.2250000000000001</c:v>
                </c:pt>
                <c:pt idx="1">
                  <c:v>1.2132827758707356</c:v>
                </c:pt>
                <c:pt idx="2">
                  <c:v>1.2016514868085868</c:v>
                </c:pt>
                <c:pt idx="3">
                  <c:v>1.1901056951465263</c:v>
                </c:pt>
                <c:pt idx="4">
                  <c:v>1.1786449644612735</c:v>
                </c:pt>
                <c:pt idx="5">
                  <c:v>1.1672688595725704</c:v>
                </c:pt>
                <c:pt idx="6">
                  <c:v>1.1559769465424576</c:v>
                </c:pt>
                <c:pt idx="7">
                  <c:v>1.1447687926745547</c:v>
                </c:pt>
                <c:pt idx="8">
                  <c:v>1.1336439665133304</c:v>
                </c:pt>
                <c:pt idx="9">
                  <c:v>1.1226020378433774</c:v>
                </c:pt>
                <c:pt idx="10">
                  <c:v>1.1116425776886847</c:v>
                </c:pt>
                <c:pt idx="11">
                  <c:v>1.1007651583119082</c:v>
                </c:pt>
                <c:pt idx="12">
                  <c:v>1.0899693532136419</c:v>
                </c:pt>
                <c:pt idx="13">
                  <c:v>1.0792547371316821</c:v>
                </c:pt>
                <c:pt idx="14">
                  <c:v>1.068620886040299</c:v>
                </c:pt>
                <c:pt idx="15">
                  <c:v>1.0580673771494988</c:v>
                </c:pt>
                <c:pt idx="16">
                  <c:v>1.047593788904293</c:v>
                </c:pt>
                <c:pt idx="17">
                  <c:v>1.037199700983956</c:v>
                </c:pt>
                <c:pt idx="18">
                  <c:v>1.0268846943012917</c:v>
                </c:pt>
                <c:pt idx="19">
                  <c:v>1.0166483510018909</c:v>
                </c:pt>
                <c:pt idx="20">
                  <c:v>1.0064902544633936</c:v>
                </c:pt>
                <c:pt idx="21">
                  <c:v>0.996409989294744</c:v>
                </c:pt>
                <c:pt idx="22">
                  <c:v>0.98640714133545093</c:v>
                </c:pt>
                <c:pt idx="23">
                  <c:v>0.97648129765484049</c:v>
                </c:pt>
                <c:pt idx="24">
                  <c:v>0.96663204655131052</c:v>
                </c:pt>
                <c:pt idx="25">
                  <c:v>0.95685897755158589</c:v>
                </c:pt>
                <c:pt idx="26">
                  <c:v>0.94716168140996615</c:v>
                </c:pt>
                <c:pt idx="27">
                  <c:v>0.93753975010757973</c:v>
                </c:pt>
                <c:pt idx="28">
                  <c:v>0.9279927768516294</c:v>
                </c:pt>
                <c:pt idx="29">
                  <c:v>0.91852035607464322</c:v>
                </c:pt>
                <c:pt idx="30">
                  <c:v>0.90912208343371792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3280"/>
        <c:axId val="66274816"/>
      </c:lineChart>
      <c:catAx>
        <c:axId val="662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4816"/>
        <c:crosses val="autoZero"/>
        <c:auto val="1"/>
        <c:lblAlgn val="ctr"/>
        <c:lblOffset val="100"/>
        <c:noMultiLvlLbl val="0"/>
      </c:catAx>
      <c:valAx>
        <c:axId val="662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StandardAtmosphere!$C$1</c:f>
              <c:strCache>
                <c:ptCount val="1"/>
                <c:pt idx="0">
                  <c:v>Eq. Press.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StandardAtmosphere!$A$2:$A$32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StandardAtmosphere!$C$2:$C$32</c:f>
              <c:numCache>
                <c:formatCode>General</c:formatCode>
                <c:ptCount val="31"/>
                <c:pt idx="0">
                  <c:v>101325</c:v>
                </c:pt>
                <c:pt idx="1">
                  <c:v>100129.43857533643</c:v>
                </c:pt>
                <c:pt idx="2">
                  <c:v>98945.325641810501</c:v>
                </c:pt>
                <c:pt idx="3">
                  <c:v>97772.577140671623</c:v>
                </c:pt>
                <c:pt idx="4">
                  <c:v>96611.109441763663</c:v>
                </c:pt>
                <c:pt idx="5">
                  <c:v>95460.839342305902</c:v>
                </c:pt>
                <c:pt idx="6">
                  <c:v>94321.684065673864</c:v>
                </c:pt>
                <c:pt idx="7">
                  <c:v>93193.56126018161</c:v>
                </c:pt>
                <c:pt idx="8">
                  <c:v>92076.388997865142</c:v>
                </c:pt>
                <c:pt idx="9">
                  <c:v>90970.085773264844</c:v>
                </c:pt>
                <c:pt idx="10">
                  <c:v>89874.570502210583</c:v>
                </c:pt>
                <c:pt idx="11">
                  <c:v>88789.762520606178</c:v>
                </c:pt>
                <c:pt idx="12">
                  <c:v>87715.581583214996</c:v>
                </c:pt>
                <c:pt idx="13">
                  <c:v>86651.947862446585</c:v>
                </c:pt>
                <c:pt idx="14">
                  <c:v>85598.781947143536</c:v>
                </c:pt>
                <c:pt idx="15">
                  <c:v>84556.004841369664</c:v>
                </c:pt>
                <c:pt idx="16">
                  <c:v>83523.537963197799</c:v>
                </c:pt>
                <c:pt idx="17">
                  <c:v>82501.303143499608</c:v>
                </c:pt>
                <c:pt idx="18">
                  <c:v>81489.222624735557</c:v>
                </c:pt>
                <c:pt idx="19">
                  <c:v>80487.219059745155</c:v>
                </c:pt>
                <c:pt idx="20">
                  <c:v>79495.21551053907</c:v>
                </c:pt>
                <c:pt idx="21">
                  <c:v>78513.135447090463</c:v>
                </c:pt>
                <c:pt idx="22">
                  <c:v>77540.902746128209</c:v>
                </c:pt>
                <c:pt idx="23">
                  <c:v>76578.441689930813</c:v>
                </c:pt>
                <c:pt idx="24">
                  <c:v>75625.676965120248</c:v>
                </c:pt>
                <c:pt idx="25">
                  <c:v>74682.53366145739</c:v>
                </c:pt>
                <c:pt idx="26">
                  <c:v>73748.937270637412</c:v>
                </c:pt>
                <c:pt idx="27">
                  <c:v>72824.813685086585</c:v>
                </c:pt>
                <c:pt idx="28">
                  <c:v>71910.089196759669</c:v>
                </c:pt>
                <c:pt idx="29">
                  <c:v>71004.69049593735</c:v>
                </c:pt>
                <c:pt idx="30">
                  <c:v>70108.54467002592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StandardAtmosphere!$E$1</c:f>
              <c:strCache>
                <c:ptCount val="1"/>
                <c:pt idx="0">
                  <c:v>Ref. Pres.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StandardAtmosphere!$A$2:$A$32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</c:numCache>
            </c:numRef>
          </c:cat>
          <c:val>
            <c:numRef>
              <c:f>StandardAtmosphere!$E$2:$E$32</c:f>
              <c:numCache>
                <c:formatCode>General</c:formatCode>
                <c:ptCount val="31"/>
                <c:pt idx="0">
                  <c:v>101325</c:v>
                </c:pt>
                <c:pt idx="1">
                  <c:v>100130</c:v>
                </c:pt>
                <c:pt idx="2">
                  <c:v>98945</c:v>
                </c:pt>
                <c:pt idx="3">
                  <c:v>97773</c:v>
                </c:pt>
                <c:pt idx="4">
                  <c:v>96611</c:v>
                </c:pt>
                <c:pt idx="5">
                  <c:v>95461</c:v>
                </c:pt>
                <c:pt idx="6">
                  <c:v>94322</c:v>
                </c:pt>
                <c:pt idx="7">
                  <c:v>93194</c:v>
                </c:pt>
                <c:pt idx="8">
                  <c:v>92077</c:v>
                </c:pt>
                <c:pt idx="9">
                  <c:v>90971</c:v>
                </c:pt>
                <c:pt idx="10">
                  <c:v>89876</c:v>
                </c:pt>
                <c:pt idx="11">
                  <c:v>88792</c:v>
                </c:pt>
                <c:pt idx="12">
                  <c:v>87718</c:v>
                </c:pt>
                <c:pt idx="13">
                  <c:v>86655</c:v>
                </c:pt>
                <c:pt idx="14">
                  <c:v>85602</c:v>
                </c:pt>
                <c:pt idx="15">
                  <c:v>84540</c:v>
                </c:pt>
                <c:pt idx="16">
                  <c:v>83527</c:v>
                </c:pt>
                <c:pt idx="17">
                  <c:v>82506</c:v>
                </c:pt>
                <c:pt idx="18">
                  <c:v>81494</c:v>
                </c:pt>
                <c:pt idx="19">
                  <c:v>80493</c:v>
                </c:pt>
                <c:pt idx="20">
                  <c:v>79501</c:v>
                </c:pt>
                <c:pt idx="21">
                  <c:v>78520</c:v>
                </c:pt>
                <c:pt idx="22">
                  <c:v>77548</c:v>
                </c:pt>
                <c:pt idx="23">
                  <c:v>76586</c:v>
                </c:pt>
                <c:pt idx="24">
                  <c:v>75634</c:v>
                </c:pt>
                <c:pt idx="25">
                  <c:v>74692</c:v>
                </c:pt>
                <c:pt idx="26">
                  <c:v>73759</c:v>
                </c:pt>
                <c:pt idx="27">
                  <c:v>72835</c:v>
                </c:pt>
                <c:pt idx="28">
                  <c:v>71921</c:v>
                </c:pt>
                <c:pt idx="29">
                  <c:v>71016</c:v>
                </c:pt>
                <c:pt idx="30">
                  <c:v>70121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StandardAtmosphere!$D$1</c:f>
              <c:strCache>
                <c:ptCount val="1"/>
                <c:pt idx="0">
                  <c:v>SIMBA 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StandardAtmosphere!$D$2:$D$32</c:f>
              <c:numCache>
                <c:formatCode>General</c:formatCode>
                <c:ptCount val="31"/>
                <c:pt idx="0">
                  <c:v>101325</c:v>
                </c:pt>
                <c:pt idx="1">
                  <c:v>100129.43857533646</c:v>
                </c:pt>
                <c:pt idx="2">
                  <c:v>98945.325641810588</c:v>
                </c:pt>
                <c:pt idx="3">
                  <c:v>97772.577140671754</c:v>
                </c:pt>
                <c:pt idx="4">
                  <c:v>96611.109441763925</c:v>
                </c:pt>
                <c:pt idx="5">
                  <c:v>95460.839342306121</c:v>
                </c:pt>
                <c:pt idx="6">
                  <c:v>94321.684065674053</c:v>
                </c:pt>
                <c:pt idx="7">
                  <c:v>93193.56126018193</c:v>
                </c:pt>
                <c:pt idx="8">
                  <c:v>92076.388997865448</c:v>
                </c:pt>
                <c:pt idx="9">
                  <c:v>90970.085773265251</c:v>
                </c:pt>
                <c:pt idx="10">
                  <c:v>89874.570502211034</c:v>
                </c:pt>
                <c:pt idx="11">
                  <c:v>88789.762520606586</c:v>
                </c:pt>
                <c:pt idx="12">
                  <c:v>87715.581583215433</c:v>
                </c:pt>
                <c:pt idx="13">
                  <c:v>86651.947862447036</c:v>
                </c:pt>
                <c:pt idx="14">
                  <c:v>85598.781947144118</c:v>
                </c:pt>
                <c:pt idx="15">
                  <c:v>84556.004841370202</c:v>
                </c:pt>
                <c:pt idx="16">
                  <c:v>83523.537963198338</c:v>
                </c:pt>
                <c:pt idx="17">
                  <c:v>82501.303143500234</c:v>
                </c:pt>
                <c:pt idx="18">
                  <c:v>81489.222624736183</c:v>
                </c:pt>
                <c:pt idx="19">
                  <c:v>80487.219059745941</c:v>
                </c:pt>
                <c:pt idx="20">
                  <c:v>79495.215510539812</c:v>
                </c:pt>
                <c:pt idx="21">
                  <c:v>78513.135447091146</c:v>
                </c:pt>
                <c:pt idx="22">
                  <c:v>77540.902746128966</c:v>
                </c:pt>
                <c:pt idx="23">
                  <c:v>76578.441689931598</c:v>
                </c:pt>
                <c:pt idx="24">
                  <c:v>75625.676965121136</c:v>
                </c:pt>
                <c:pt idx="25">
                  <c:v>74682.533661458248</c:v>
                </c:pt>
                <c:pt idx="26">
                  <c:v>73748.937270638271</c:v>
                </c:pt>
                <c:pt idx="27">
                  <c:v>72824.813685087502</c:v>
                </c:pt>
                <c:pt idx="28">
                  <c:v>71910.089196760542</c:v>
                </c:pt>
                <c:pt idx="29">
                  <c:v>71004.69049593831</c:v>
                </c:pt>
                <c:pt idx="30">
                  <c:v>70108.544670026808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6448"/>
        <c:axId val="66310528"/>
      </c:lineChart>
      <c:catAx>
        <c:axId val="662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0528"/>
        <c:crosses val="autoZero"/>
        <c:auto val="1"/>
        <c:lblAlgn val="ctr"/>
        <c:lblOffset val="100"/>
        <c:noMultiLvlLbl val="0"/>
      </c:catAx>
      <c:valAx>
        <c:axId val="66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'GJT 27JUN2014 00Z'!$F$1</c:f>
              <c:strCache>
                <c:ptCount val="1"/>
                <c:pt idx="0">
                  <c:v>Eq. Dens.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'GJT 27JUN2014 00Z'!$A$2:$A$32</c:f>
              <c:numCache>
                <c:formatCode>General</c:formatCode>
                <c:ptCount val="31"/>
                <c:pt idx="0">
                  <c:v>-66</c:v>
                </c:pt>
                <c:pt idx="1">
                  <c:v>639</c:v>
                </c:pt>
                <c:pt idx="2">
                  <c:v>1392</c:v>
                </c:pt>
                <c:pt idx="3">
                  <c:v>1475</c:v>
                </c:pt>
                <c:pt idx="4">
                  <c:v>1829</c:v>
                </c:pt>
                <c:pt idx="5">
                  <c:v>2134</c:v>
                </c:pt>
                <c:pt idx="6">
                  <c:v>2425</c:v>
                </c:pt>
                <c:pt idx="7">
                  <c:v>2428</c:v>
                </c:pt>
                <c:pt idx="8">
                  <c:v>2743</c:v>
                </c:pt>
                <c:pt idx="9">
                  <c:v>3086</c:v>
                </c:pt>
                <c:pt idx="10">
                  <c:v>3658</c:v>
                </c:pt>
                <c:pt idx="11">
                  <c:v>4178</c:v>
                </c:pt>
                <c:pt idx="12">
                  <c:v>4267</c:v>
                </c:pt>
                <c:pt idx="13">
                  <c:v>4877</c:v>
                </c:pt>
                <c:pt idx="14">
                  <c:v>5137</c:v>
                </c:pt>
                <c:pt idx="15">
                  <c:v>5182</c:v>
                </c:pt>
                <c:pt idx="16">
                  <c:v>5810</c:v>
                </c:pt>
                <c:pt idx="17">
                  <c:v>5872</c:v>
                </c:pt>
                <c:pt idx="18">
                  <c:v>6096</c:v>
                </c:pt>
                <c:pt idx="19">
                  <c:v>6202</c:v>
                </c:pt>
                <c:pt idx="20">
                  <c:v>6412</c:v>
                </c:pt>
                <c:pt idx="21">
                  <c:v>6593</c:v>
                </c:pt>
                <c:pt idx="22">
                  <c:v>6706</c:v>
                </c:pt>
                <c:pt idx="23">
                  <c:v>6727</c:v>
                </c:pt>
                <c:pt idx="24">
                  <c:v>7315</c:v>
                </c:pt>
                <c:pt idx="25">
                  <c:v>7389</c:v>
                </c:pt>
                <c:pt idx="26">
                  <c:v>8186</c:v>
                </c:pt>
                <c:pt idx="27">
                  <c:v>8489</c:v>
                </c:pt>
                <c:pt idx="28">
                  <c:v>8656</c:v>
                </c:pt>
                <c:pt idx="29">
                  <c:v>8839</c:v>
                </c:pt>
                <c:pt idx="30">
                  <c:v>9131</c:v>
                </c:pt>
              </c:numCache>
            </c:numRef>
          </c:xVal>
          <c:yVal>
            <c:numRef>
              <c:f>'GJT 27JUN2014 00Z'!$F$2:$F$32</c:f>
              <c:numCache>
                <c:formatCode>General</c:formatCode>
                <c:ptCount val="31"/>
                <c:pt idx="0">
                  <c:v>1.1014550894049577</c:v>
                </c:pt>
                <c:pt idx="1">
                  <c:v>1.0349750041713719</c:v>
                </c:pt>
                <c:pt idx="2">
                  <c:v>0.96740542881748026</c:v>
                </c:pt>
                <c:pt idx="3">
                  <c:v>0.96016950070615803</c:v>
                </c:pt>
                <c:pt idx="4">
                  <c:v>0.92977153409020619</c:v>
                </c:pt>
                <c:pt idx="5">
                  <c:v>0.90417653466761116</c:v>
                </c:pt>
                <c:pt idx="6">
                  <c:v>0.88026226736352897</c:v>
                </c:pt>
                <c:pt idx="7">
                  <c:v>0.88001827620303574</c:v>
                </c:pt>
                <c:pt idx="8">
                  <c:v>0.8546856849341935</c:v>
                </c:pt>
                <c:pt idx="9">
                  <c:v>0.82773982437878535</c:v>
                </c:pt>
                <c:pt idx="10">
                  <c:v>0.7842548165715294</c:v>
                </c:pt>
                <c:pt idx="11">
                  <c:v>0.74625997542004163</c:v>
                </c:pt>
                <c:pt idx="12">
                  <c:v>0.73990082658055178</c:v>
                </c:pt>
                <c:pt idx="13">
                  <c:v>0.69742381955759625</c:v>
                </c:pt>
                <c:pt idx="14">
                  <c:v>0.6798971725110009</c:v>
                </c:pt>
                <c:pt idx="15">
                  <c:v>0.67689825342928422</c:v>
                </c:pt>
                <c:pt idx="16">
                  <c:v>0.63609316434939345</c:v>
                </c:pt>
                <c:pt idx="17">
                  <c:v>0.63216920917133979</c:v>
                </c:pt>
                <c:pt idx="18">
                  <c:v>0.61814643648687495</c:v>
                </c:pt>
                <c:pt idx="19">
                  <c:v>0.61159421837217254</c:v>
                </c:pt>
                <c:pt idx="20">
                  <c:v>0.59877041274657228</c:v>
                </c:pt>
                <c:pt idx="21">
                  <c:v>0.58788347631629034</c:v>
                </c:pt>
                <c:pt idx="22">
                  <c:v>0.58116386738409465</c:v>
                </c:pt>
                <c:pt idx="23">
                  <c:v>0.57992159330683024</c:v>
                </c:pt>
                <c:pt idx="24">
                  <c:v>0.54595473072839507</c:v>
                </c:pt>
                <c:pt idx="25">
                  <c:v>0.54179035595072167</c:v>
                </c:pt>
                <c:pt idx="26">
                  <c:v>0.49846169000835094</c:v>
                </c:pt>
                <c:pt idx="27">
                  <c:v>0.48270462171576617</c:v>
                </c:pt>
                <c:pt idx="28">
                  <c:v>0.4741845659742891</c:v>
                </c:pt>
                <c:pt idx="29">
                  <c:v>0.46498083950583052</c:v>
                </c:pt>
                <c:pt idx="30">
                  <c:v>0.45057883572427554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'GJT 27JUN2014 00Z'!$H$1</c:f>
              <c:strCache>
                <c:ptCount val="1"/>
                <c:pt idx="0">
                  <c:v>Ref. Dens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'GJT 27JUN2014 00Z'!$A$2:$A$32</c:f>
              <c:numCache>
                <c:formatCode>General</c:formatCode>
                <c:ptCount val="31"/>
                <c:pt idx="0">
                  <c:v>-66</c:v>
                </c:pt>
                <c:pt idx="1">
                  <c:v>639</c:v>
                </c:pt>
                <c:pt idx="2">
                  <c:v>1392</c:v>
                </c:pt>
                <c:pt idx="3">
                  <c:v>1475</c:v>
                </c:pt>
                <c:pt idx="4">
                  <c:v>1829</c:v>
                </c:pt>
                <c:pt idx="5">
                  <c:v>2134</c:v>
                </c:pt>
                <c:pt idx="6">
                  <c:v>2425</c:v>
                </c:pt>
                <c:pt idx="7">
                  <c:v>2428</c:v>
                </c:pt>
                <c:pt idx="8">
                  <c:v>2743</c:v>
                </c:pt>
                <c:pt idx="9">
                  <c:v>3086</c:v>
                </c:pt>
                <c:pt idx="10">
                  <c:v>3658</c:v>
                </c:pt>
                <c:pt idx="11">
                  <c:v>4178</c:v>
                </c:pt>
                <c:pt idx="12">
                  <c:v>4267</c:v>
                </c:pt>
                <c:pt idx="13">
                  <c:v>4877</c:v>
                </c:pt>
                <c:pt idx="14">
                  <c:v>5137</c:v>
                </c:pt>
                <c:pt idx="15">
                  <c:v>5182</c:v>
                </c:pt>
                <c:pt idx="16">
                  <c:v>5810</c:v>
                </c:pt>
                <c:pt idx="17">
                  <c:v>5872</c:v>
                </c:pt>
                <c:pt idx="18">
                  <c:v>6096</c:v>
                </c:pt>
                <c:pt idx="19">
                  <c:v>6202</c:v>
                </c:pt>
                <c:pt idx="20">
                  <c:v>6412</c:v>
                </c:pt>
                <c:pt idx="21">
                  <c:v>6593</c:v>
                </c:pt>
                <c:pt idx="22">
                  <c:v>6706</c:v>
                </c:pt>
                <c:pt idx="23">
                  <c:v>6727</c:v>
                </c:pt>
                <c:pt idx="24">
                  <c:v>7315</c:v>
                </c:pt>
                <c:pt idx="25">
                  <c:v>7389</c:v>
                </c:pt>
                <c:pt idx="26">
                  <c:v>8186</c:v>
                </c:pt>
                <c:pt idx="27">
                  <c:v>8489</c:v>
                </c:pt>
                <c:pt idx="28">
                  <c:v>8656</c:v>
                </c:pt>
                <c:pt idx="29">
                  <c:v>8839</c:v>
                </c:pt>
                <c:pt idx="30">
                  <c:v>9131</c:v>
                </c:pt>
              </c:numCache>
            </c:numRef>
          </c:xVal>
          <c:yVal>
            <c:numRef>
              <c:f>'GJT 27JUN2014 00Z'!$H$2:$H$32</c:f>
              <c:numCache>
                <c:formatCode>General</c:formatCode>
                <c:ptCount val="31"/>
                <c:pt idx="0">
                  <c:v>1.2753711718739849</c:v>
                </c:pt>
                <c:pt idx="1">
                  <c:v>1.1799364875267959</c:v>
                </c:pt>
                <c:pt idx="2">
                  <c:v>1.0842659615111097</c:v>
                </c:pt>
                <c:pt idx="3">
                  <c:v>0.96016950070615803</c:v>
                </c:pt>
                <c:pt idx="4">
                  <c:v>0.93342172510505184</c:v>
                </c:pt>
                <c:pt idx="5">
                  <c:v>0.91134663886985556</c:v>
                </c:pt>
                <c:pt idx="6">
                  <c:v>0.89066655670783246</c:v>
                </c:pt>
                <c:pt idx="7">
                  <c:v>0.88967143204808885</c:v>
                </c:pt>
                <c:pt idx="8">
                  <c:v>0.8670632027779348</c:v>
                </c:pt>
                <c:pt idx="9">
                  <c:v>0.84234998799651273</c:v>
                </c:pt>
                <c:pt idx="10">
                  <c:v>0.80202567930139346</c:v>
                </c:pt>
                <c:pt idx="11">
                  <c:v>0.76693773877026405</c:v>
                </c:pt>
                <c:pt idx="12">
                  <c:v>0.7610242310967309</c:v>
                </c:pt>
                <c:pt idx="13">
                  <c:v>0.7206775828814429</c:v>
                </c:pt>
                <c:pt idx="14">
                  <c:v>0.70422944699898127</c:v>
                </c:pt>
                <c:pt idx="15">
                  <c:v>0.70126399632480207</c:v>
                </c:pt>
                <c:pt idx="16">
                  <c:v>0.66229244582613378</c:v>
                </c:pt>
                <c:pt idx="17">
                  <c:v>0.65799466838594312</c:v>
                </c:pt>
                <c:pt idx="18">
                  <c:v>0.64428826280967744</c:v>
                </c:pt>
                <c:pt idx="19">
                  <c:v>0.6379079841234776</c:v>
                </c:pt>
                <c:pt idx="20">
                  <c:v>0.62478404718066205</c:v>
                </c:pt>
                <c:pt idx="21">
                  <c:v>0.61371941864033264</c:v>
                </c:pt>
                <c:pt idx="22">
                  <c:v>0.60683598966384267</c:v>
                </c:pt>
                <c:pt idx="23">
                  <c:v>0.60567157424706342</c:v>
                </c:pt>
                <c:pt idx="24">
                  <c:v>0.56801575615448752</c:v>
                </c:pt>
                <c:pt idx="25">
                  <c:v>0.56344572800318315</c:v>
                </c:pt>
                <c:pt idx="26">
                  <c:v>0.50582218051163297</c:v>
                </c:pt>
                <c:pt idx="27">
                  <c:v>0.4866721067657912</c:v>
                </c:pt>
                <c:pt idx="28">
                  <c:v>0.4787508545350731</c:v>
                </c:pt>
                <c:pt idx="29">
                  <c:v>0.46668906436097196</c:v>
                </c:pt>
                <c:pt idx="30">
                  <c:v>0.448135060579264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'GJT 27JUN2014 00Z'!$H$1</c:f>
              <c:strCache>
                <c:ptCount val="1"/>
                <c:pt idx="0">
                  <c:v>Ref. Dens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'GJT 27JUN2014 00Z'!$A$2:$A$32</c:f>
              <c:numCache>
                <c:formatCode>General</c:formatCode>
                <c:ptCount val="31"/>
                <c:pt idx="0">
                  <c:v>-66</c:v>
                </c:pt>
                <c:pt idx="1">
                  <c:v>639</c:v>
                </c:pt>
                <c:pt idx="2">
                  <c:v>1392</c:v>
                </c:pt>
                <c:pt idx="3">
                  <c:v>1475</c:v>
                </c:pt>
                <c:pt idx="4">
                  <c:v>1829</c:v>
                </c:pt>
                <c:pt idx="5">
                  <c:v>2134</c:v>
                </c:pt>
                <c:pt idx="6">
                  <c:v>2425</c:v>
                </c:pt>
                <c:pt idx="7">
                  <c:v>2428</c:v>
                </c:pt>
                <c:pt idx="8">
                  <c:v>2743</c:v>
                </c:pt>
                <c:pt idx="9">
                  <c:v>3086</c:v>
                </c:pt>
                <c:pt idx="10">
                  <c:v>3658</c:v>
                </c:pt>
                <c:pt idx="11">
                  <c:v>4178</c:v>
                </c:pt>
                <c:pt idx="12">
                  <c:v>4267</c:v>
                </c:pt>
                <c:pt idx="13">
                  <c:v>4877</c:v>
                </c:pt>
                <c:pt idx="14">
                  <c:v>5137</c:v>
                </c:pt>
                <c:pt idx="15">
                  <c:v>5182</c:v>
                </c:pt>
                <c:pt idx="16">
                  <c:v>5810</c:v>
                </c:pt>
                <c:pt idx="17">
                  <c:v>5872</c:v>
                </c:pt>
                <c:pt idx="18">
                  <c:v>6096</c:v>
                </c:pt>
                <c:pt idx="19">
                  <c:v>6202</c:v>
                </c:pt>
                <c:pt idx="20">
                  <c:v>6412</c:v>
                </c:pt>
                <c:pt idx="21">
                  <c:v>6593</c:v>
                </c:pt>
                <c:pt idx="22">
                  <c:v>6706</c:v>
                </c:pt>
                <c:pt idx="23">
                  <c:v>6727</c:v>
                </c:pt>
                <c:pt idx="24">
                  <c:v>7315</c:v>
                </c:pt>
                <c:pt idx="25">
                  <c:v>7389</c:v>
                </c:pt>
                <c:pt idx="26">
                  <c:v>8186</c:v>
                </c:pt>
                <c:pt idx="27">
                  <c:v>8489</c:v>
                </c:pt>
                <c:pt idx="28">
                  <c:v>8656</c:v>
                </c:pt>
                <c:pt idx="29">
                  <c:v>8839</c:v>
                </c:pt>
                <c:pt idx="30">
                  <c:v>9131</c:v>
                </c:pt>
              </c:numCache>
            </c:numRef>
          </c:xVal>
          <c:yVal>
            <c:numRef>
              <c:f>'GJT 27JUN2014 00Z'!$I$2:$I$32</c:f>
              <c:numCache>
                <c:formatCode>General</c:formatCode>
                <c:ptCount val="31"/>
                <c:pt idx="0">
                  <c:v>1.1014550894049571</c:v>
                </c:pt>
                <c:pt idx="1">
                  <c:v>1.0349750041713712</c:v>
                </c:pt>
                <c:pt idx="2">
                  <c:v>0.96740542881748004</c:v>
                </c:pt>
                <c:pt idx="3">
                  <c:v>0.96016950070615803</c:v>
                </c:pt>
                <c:pt idx="4">
                  <c:v>0.92977153409020641</c:v>
                </c:pt>
                <c:pt idx="5">
                  <c:v>0.90417653466761194</c:v>
                </c:pt>
                <c:pt idx="6">
                  <c:v>0.88026226736352997</c:v>
                </c:pt>
                <c:pt idx="7">
                  <c:v>0.88001827620303696</c:v>
                </c:pt>
                <c:pt idx="8">
                  <c:v>0.85468568493419517</c:v>
                </c:pt>
                <c:pt idx="9">
                  <c:v>0.82773982437878701</c:v>
                </c:pt>
                <c:pt idx="10">
                  <c:v>0.78425481657153051</c:v>
                </c:pt>
                <c:pt idx="11">
                  <c:v>0.74625997542004285</c:v>
                </c:pt>
                <c:pt idx="12">
                  <c:v>0.73990082658055323</c:v>
                </c:pt>
                <c:pt idx="13">
                  <c:v>0.69742381955759791</c:v>
                </c:pt>
                <c:pt idx="14">
                  <c:v>0.67989717251100235</c:v>
                </c:pt>
                <c:pt idx="15">
                  <c:v>0.67689825342928589</c:v>
                </c:pt>
                <c:pt idx="16">
                  <c:v>0.63609316434939456</c:v>
                </c:pt>
                <c:pt idx="17">
                  <c:v>0.63216920917134023</c:v>
                </c:pt>
                <c:pt idx="18">
                  <c:v>0.61814643648687528</c:v>
                </c:pt>
                <c:pt idx="19">
                  <c:v>0.61159421837217254</c:v>
                </c:pt>
                <c:pt idx="20">
                  <c:v>0.59877041274657228</c:v>
                </c:pt>
                <c:pt idx="21">
                  <c:v>0.58788347631629068</c:v>
                </c:pt>
                <c:pt idx="22">
                  <c:v>0.58116386738409465</c:v>
                </c:pt>
                <c:pt idx="23">
                  <c:v>0.57992159330683002</c:v>
                </c:pt>
                <c:pt idx="24">
                  <c:v>0.54595473072839473</c:v>
                </c:pt>
                <c:pt idx="25">
                  <c:v>0.541790355950721</c:v>
                </c:pt>
                <c:pt idx="26">
                  <c:v>0.49846169000835056</c:v>
                </c:pt>
                <c:pt idx="27">
                  <c:v>0.48270462171576589</c:v>
                </c:pt>
                <c:pt idx="28">
                  <c:v>0.47418456597428832</c:v>
                </c:pt>
                <c:pt idx="29">
                  <c:v>0.4649808395058298</c:v>
                </c:pt>
                <c:pt idx="30">
                  <c:v>0.45057883572427526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42432"/>
        <c:axId val="66243968"/>
      </c:scatterChart>
      <c:valAx>
        <c:axId val="662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3968"/>
        <c:crosses val="autoZero"/>
        <c:crossBetween val="midCat"/>
      </c:valAx>
      <c:valAx>
        <c:axId val="662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'GJT 27JUN2014 00Z'!$C$1</c:f>
              <c:strCache>
                <c:ptCount val="1"/>
                <c:pt idx="0">
                  <c:v>Eq. Press.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'GJT 27JUN2014 00Z'!$A$2:$A$32</c:f>
              <c:numCache>
                <c:formatCode>General</c:formatCode>
                <c:ptCount val="31"/>
                <c:pt idx="0">
                  <c:v>-66</c:v>
                </c:pt>
                <c:pt idx="1">
                  <c:v>639</c:v>
                </c:pt>
                <c:pt idx="2">
                  <c:v>1392</c:v>
                </c:pt>
                <c:pt idx="3">
                  <c:v>1475</c:v>
                </c:pt>
                <c:pt idx="4">
                  <c:v>1829</c:v>
                </c:pt>
                <c:pt idx="5">
                  <c:v>2134</c:v>
                </c:pt>
                <c:pt idx="6">
                  <c:v>2425</c:v>
                </c:pt>
                <c:pt idx="7">
                  <c:v>2428</c:v>
                </c:pt>
                <c:pt idx="8">
                  <c:v>2743</c:v>
                </c:pt>
                <c:pt idx="9">
                  <c:v>3086</c:v>
                </c:pt>
                <c:pt idx="10">
                  <c:v>3658</c:v>
                </c:pt>
                <c:pt idx="11">
                  <c:v>4178</c:v>
                </c:pt>
                <c:pt idx="12">
                  <c:v>4267</c:v>
                </c:pt>
                <c:pt idx="13">
                  <c:v>4877</c:v>
                </c:pt>
                <c:pt idx="14">
                  <c:v>5137</c:v>
                </c:pt>
                <c:pt idx="15">
                  <c:v>5182</c:v>
                </c:pt>
                <c:pt idx="16">
                  <c:v>5810</c:v>
                </c:pt>
                <c:pt idx="17">
                  <c:v>5872</c:v>
                </c:pt>
                <c:pt idx="18">
                  <c:v>6096</c:v>
                </c:pt>
                <c:pt idx="19">
                  <c:v>6202</c:v>
                </c:pt>
                <c:pt idx="20">
                  <c:v>6412</c:v>
                </c:pt>
                <c:pt idx="21">
                  <c:v>6593</c:v>
                </c:pt>
                <c:pt idx="22">
                  <c:v>6706</c:v>
                </c:pt>
                <c:pt idx="23">
                  <c:v>6727</c:v>
                </c:pt>
                <c:pt idx="24">
                  <c:v>7315</c:v>
                </c:pt>
                <c:pt idx="25">
                  <c:v>7389</c:v>
                </c:pt>
                <c:pt idx="26">
                  <c:v>8186</c:v>
                </c:pt>
                <c:pt idx="27">
                  <c:v>8489</c:v>
                </c:pt>
                <c:pt idx="28">
                  <c:v>8656</c:v>
                </c:pt>
                <c:pt idx="29">
                  <c:v>8839</c:v>
                </c:pt>
                <c:pt idx="30">
                  <c:v>9131</c:v>
                </c:pt>
              </c:numCache>
            </c:numRef>
          </c:xVal>
          <c:yVal>
            <c:numRef>
              <c:f>'GJT 27JUN2014 00Z'!$C$2:$C$32</c:f>
              <c:numCache>
                <c:formatCode>General</c:formatCode>
                <c:ptCount val="31"/>
                <c:pt idx="0">
                  <c:v>99756.127984093677</c:v>
                </c:pt>
                <c:pt idx="1">
                  <c:v>92374.01134210499</c:v>
                </c:pt>
                <c:pt idx="2">
                  <c:v>84984.328829156046</c:v>
                </c:pt>
                <c:pt idx="3">
                  <c:v>84200</c:v>
                </c:pt>
                <c:pt idx="4">
                  <c:v>80920.306639159142</c:v>
                </c:pt>
                <c:pt idx="5">
                  <c:v>78178.254694673204</c:v>
                </c:pt>
                <c:pt idx="6">
                  <c:v>75632.684175791495</c:v>
                </c:pt>
                <c:pt idx="7">
                  <c:v>75606.795280504695</c:v>
                </c:pt>
                <c:pt idx="8">
                  <c:v>72928.10389391116</c:v>
                </c:pt>
                <c:pt idx="9">
                  <c:v>70099.240795403239</c:v>
                </c:pt>
                <c:pt idx="10">
                  <c:v>65579.751263818762</c:v>
                </c:pt>
                <c:pt idx="11">
                  <c:v>61678.68808436652</c:v>
                </c:pt>
                <c:pt idx="12">
                  <c:v>61030.256502579352</c:v>
                </c:pt>
                <c:pt idx="13">
                  <c:v>56732.930246312622</c:v>
                </c:pt>
                <c:pt idx="14">
                  <c:v>54977.429746412156</c:v>
                </c:pt>
                <c:pt idx="15">
                  <c:v>54678.109067836209</c:v>
                </c:pt>
                <c:pt idx="16">
                  <c:v>50636.773602580113</c:v>
                </c:pt>
                <c:pt idx="17">
                  <c:v>50251.286266739859</c:v>
                </c:pt>
                <c:pt idx="18">
                  <c:v>48878.306521730636</c:v>
                </c:pt>
                <c:pt idx="19">
                  <c:v>48239.268601635617</c:v>
                </c:pt>
                <c:pt idx="20">
                  <c:v>46993.224355443286</c:v>
                </c:pt>
                <c:pt idx="21">
                  <c:v>45940.284178984788</c:v>
                </c:pt>
                <c:pt idx="22">
                  <c:v>45292.668638954383</c:v>
                </c:pt>
                <c:pt idx="23">
                  <c:v>45173.134011504306</c:v>
                </c:pt>
                <c:pt idx="24">
                  <c:v>41928.411575540427</c:v>
                </c:pt>
                <c:pt idx="25">
                  <c:v>41533.802013853056</c:v>
                </c:pt>
                <c:pt idx="26">
                  <c:v>37471.09963537813</c:v>
                </c:pt>
                <c:pt idx="27">
                  <c:v>36013.738887146734</c:v>
                </c:pt>
                <c:pt idx="28">
                  <c:v>35230.345834806853</c:v>
                </c:pt>
                <c:pt idx="29">
                  <c:v>34387.801199752277</c:v>
                </c:pt>
                <c:pt idx="30">
                  <c:v>33077.254567401447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'GJT 27JUN2014 00Z'!$E$1</c:f>
              <c:strCache>
                <c:ptCount val="1"/>
                <c:pt idx="0">
                  <c:v>Ref. Pres.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'GJT 27JUN2014 00Z'!$A$2:$A$32</c:f>
              <c:numCache>
                <c:formatCode>General</c:formatCode>
                <c:ptCount val="31"/>
                <c:pt idx="0">
                  <c:v>-66</c:v>
                </c:pt>
                <c:pt idx="1">
                  <c:v>639</c:v>
                </c:pt>
                <c:pt idx="2">
                  <c:v>1392</c:v>
                </c:pt>
                <c:pt idx="3">
                  <c:v>1475</c:v>
                </c:pt>
                <c:pt idx="4">
                  <c:v>1829</c:v>
                </c:pt>
                <c:pt idx="5">
                  <c:v>2134</c:v>
                </c:pt>
                <c:pt idx="6">
                  <c:v>2425</c:v>
                </c:pt>
                <c:pt idx="7">
                  <c:v>2428</c:v>
                </c:pt>
                <c:pt idx="8">
                  <c:v>2743</c:v>
                </c:pt>
                <c:pt idx="9">
                  <c:v>3086</c:v>
                </c:pt>
                <c:pt idx="10">
                  <c:v>3658</c:v>
                </c:pt>
                <c:pt idx="11">
                  <c:v>4178</c:v>
                </c:pt>
                <c:pt idx="12">
                  <c:v>4267</c:v>
                </c:pt>
                <c:pt idx="13">
                  <c:v>4877</c:v>
                </c:pt>
                <c:pt idx="14">
                  <c:v>5137</c:v>
                </c:pt>
                <c:pt idx="15">
                  <c:v>5182</c:v>
                </c:pt>
                <c:pt idx="16">
                  <c:v>5810</c:v>
                </c:pt>
                <c:pt idx="17">
                  <c:v>5872</c:v>
                </c:pt>
                <c:pt idx="18">
                  <c:v>6096</c:v>
                </c:pt>
                <c:pt idx="19">
                  <c:v>6202</c:v>
                </c:pt>
                <c:pt idx="20">
                  <c:v>6412</c:v>
                </c:pt>
                <c:pt idx="21">
                  <c:v>6593</c:v>
                </c:pt>
                <c:pt idx="22">
                  <c:v>6706</c:v>
                </c:pt>
                <c:pt idx="23">
                  <c:v>6727</c:v>
                </c:pt>
                <c:pt idx="24">
                  <c:v>7315</c:v>
                </c:pt>
                <c:pt idx="25">
                  <c:v>7389</c:v>
                </c:pt>
                <c:pt idx="26">
                  <c:v>8186</c:v>
                </c:pt>
                <c:pt idx="27">
                  <c:v>8489</c:v>
                </c:pt>
                <c:pt idx="28">
                  <c:v>8656</c:v>
                </c:pt>
                <c:pt idx="29">
                  <c:v>8839</c:v>
                </c:pt>
                <c:pt idx="30">
                  <c:v>9131</c:v>
                </c:pt>
              </c:numCache>
            </c:numRef>
          </c:xVal>
          <c:yVal>
            <c:numRef>
              <c:f>'GJT 27JUN2014 00Z'!$E$2:$E$32</c:f>
              <c:numCache>
                <c:formatCode>General</c:formatCode>
                <c:ptCount val="31"/>
                <c:pt idx="0">
                  <c:v>100000</c:v>
                </c:pt>
                <c:pt idx="1">
                  <c:v>92500</c:v>
                </c:pt>
                <c:pt idx="2">
                  <c:v>85000</c:v>
                </c:pt>
                <c:pt idx="3">
                  <c:v>84200</c:v>
                </c:pt>
                <c:pt idx="4">
                  <c:v>80890</c:v>
                </c:pt>
                <c:pt idx="5">
                  <c:v>78140</c:v>
                </c:pt>
                <c:pt idx="6">
                  <c:v>75600</c:v>
                </c:pt>
                <c:pt idx="7">
                  <c:v>75490</c:v>
                </c:pt>
                <c:pt idx="8">
                  <c:v>72850</c:v>
                </c:pt>
                <c:pt idx="9">
                  <c:v>70000</c:v>
                </c:pt>
                <c:pt idx="10">
                  <c:v>65360</c:v>
                </c:pt>
                <c:pt idx="11">
                  <c:v>61400</c:v>
                </c:pt>
                <c:pt idx="12">
                  <c:v>60730</c:v>
                </c:pt>
                <c:pt idx="13">
                  <c:v>56290</c:v>
                </c:pt>
                <c:pt idx="14">
                  <c:v>54500</c:v>
                </c:pt>
                <c:pt idx="15">
                  <c:v>54190</c:v>
                </c:pt>
                <c:pt idx="16">
                  <c:v>50000</c:v>
                </c:pt>
                <c:pt idx="17">
                  <c:v>49600</c:v>
                </c:pt>
                <c:pt idx="18">
                  <c:v>48160</c:v>
                </c:pt>
                <c:pt idx="19">
                  <c:v>47500</c:v>
                </c:pt>
                <c:pt idx="20">
                  <c:v>46200</c:v>
                </c:pt>
                <c:pt idx="21">
                  <c:v>45100</c:v>
                </c:pt>
                <c:pt idx="22">
                  <c:v>44420</c:v>
                </c:pt>
                <c:pt idx="23">
                  <c:v>44300</c:v>
                </c:pt>
                <c:pt idx="24">
                  <c:v>40910</c:v>
                </c:pt>
                <c:pt idx="25">
                  <c:v>40500</c:v>
                </c:pt>
                <c:pt idx="26">
                  <c:v>36300</c:v>
                </c:pt>
                <c:pt idx="27">
                  <c:v>34800</c:v>
                </c:pt>
                <c:pt idx="28">
                  <c:v>34000</c:v>
                </c:pt>
                <c:pt idx="29">
                  <c:v>33130</c:v>
                </c:pt>
                <c:pt idx="30">
                  <c:v>31800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'GJT 27JUN2014 00Z'!$D$1</c:f>
              <c:strCache>
                <c:ptCount val="1"/>
                <c:pt idx="0">
                  <c:v>SIMBA 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'GJT 27JUN2014 00Z'!$A$2:$A$32</c:f>
              <c:numCache>
                <c:formatCode>General</c:formatCode>
                <c:ptCount val="31"/>
                <c:pt idx="0">
                  <c:v>-66</c:v>
                </c:pt>
                <c:pt idx="1">
                  <c:v>639</c:v>
                </c:pt>
                <c:pt idx="2">
                  <c:v>1392</c:v>
                </c:pt>
                <c:pt idx="3">
                  <c:v>1475</c:v>
                </c:pt>
                <c:pt idx="4">
                  <c:v>1829</c:v>
                </c:pt>
                <c:pt idx="5">
                  <c:v>2134</c:v>
                </c:pt>
                <c:pt idx="6">
                  <c:v>2425</c:v>
                </c:pt>
                <c:pt idx="7">
                  <c:v>2428</c:v>
                </c:pt>
                <c:pt idx="8">
                  <c:v>2743</c:v>
                </c:pt>
                <c:pt idx="9">
                  <c:v>3086</c:v>
                </c:pt>
                <c:pt idx="10">
                  <c:v>3658</c:v>
                </c:pt>
                <c:pt idx="11">
                  <c:v>4178</c:v>
                </c:pt>
                <c:pt idx="12">
                  <c:v>4267</c:v>
                </c:pt>
                <c:pt idx="13">
                  <c:v>4877</c:v>
                </c:pt>
                <c:pt idx="14">
                  <c:v>5137</c:v>
                </c:pt>
                <c:pt idx="15">
                  <c:v>5182</c:v>
                </c:pt>
                <c:pt idx="16">
                  <c:v>5810</c:v>
                </c:pt>
                <c:pt idx="17">
                  <c:v>5872</c:v>
                </c:pt>
                <c:pt idx="18">
                  <c:v>6096</c:v>
                </c:pt>
                <c:pt idx="19">
                  <c:v>6202</c:v>
                </c:pt>
                <c:pt idx="20">
                  <c:v>6412</c:v>
                </c:pt>
                <c:pt idx="21">
                  <c:v>6593</c:v>
                </c:pt>
                <c:pt idx="22">
                  <c:v>6706</c:v>
                </c:pt>
                <c:pt idx="23">
                  <c:v>6727</c:v>
                </c:pt>
                <c:pt idx="24">
                  <c:v>7315</c:v>
                </c:pt>
                <c:pt idx="25">
                  <c:v>7389</c:v>
                </c:pt>
                <c:pt idx="26">
                  <c:v>8186</c:v>
                </c:pt>
                <c:pt idx="27">
                  <c:v>8489</c:v>
                </c:pt>
                <c:pt idx="28">
                  <c:v>8656</c:v>
                </c:pt>
                <c:pt idx="29">
                  <c:v>8839</c:v>
                </c:pt>
                <c:pt idx="30">
                  <c:v>9131</c:v>
                </c:pt>
              </c:numCache>
            </c:numRef>
          </c:xVal>
          <c:yVal>
            <c:numRef>
              <c:f>'GJT 27JUN2014 00Z'!$D$2:$D$32</c:f>
              <c:numCache>
                <c:formatCode>General</c:formatCode>
                <c:ptCount val="31"/>
                <c:pt idx="0">
                  <c:v>99756.127984093619</c:v>
                </c:pt>
                <c:pt idx="1">
                  <c:v>92374.011342104961</c:v>
                </c:pt>
                <c:pt idx="2">
                  <c:v>84984.328829156046</c:v>
                </c:pt>
                <c:pt idx="3">
                  <c:v>84200</c:v>
                </c:pt>
                <c:pt idx="4">
                  <c:v>80920.306639159098</c:v>
                </c:pt>
                <c:pt idx="5">
                  <c:v>78178.254694673247</c:v>
                </c:pt>
                <c:pt idx="6">
                  <c:v>75632.684175791495</c:v>
                </c:pt>
                <c:pt idx="7">
                  <c:v>75606.795280504652</c:v>
                </c:pt>
                <c:pt idx="8">
                  <c:v>72928.103893911131</c:v>
                </c:pt>
                <c:pt idx="9">
                  <c:v>70099.240795403181</c:v>
                </c:pt>
                <c:pt idx="10">
                  <c:v>65579.751263818733</c:v>
                </c:pt>
                <c:pt idx="11">
                  <c:v>61678.688084366477</c:v>
                </c:pt>
                <c:pt idx="12">
                  <c:v>61030.25650257933</c:v>
                </c:pt>
                <c:pt idx="13">
                  <c:v>56732.930246312579</c:v>
                </c:pt>
                <c:pt idx="14">
                  <c:v>54977.429746412112</c:v>
                </c:pt>
                <c:pt idx="15">
                  <c:v>54678.109067836143</c:v>
                </c:pt>
                <c:pt idx="16">
                  <c:v>50636.773602580062</c:v>
                </c:pt>
                <c:pt idx="17">
                  <c:v>50251.286266739779</c:v>
                </c:pt>
                <c:pt idx="18">
                  <c:v>48878.30652173057</c:v>
                </c:pt>
                <c:pt idx="19">
                  <c:v>48239.268601635566</c:v>
                </c:pt>
                <c:pt idx="20">
                  <c:v>46993.224355443199</c:v>
                </c:pt>
                <c:pt idx="21">
                  <c:v>45940.284178984708</c:v>
                </c:pt>
                <c:pt idx="22">
                  <c:v>45292.66863895431</c:v>
                </c:pt>
                <c:pt idx="23">
                  <c:v>45173.134011504204</c:v>
                </c:pt>
                <c:pt idx="24">
                  <c:v>41928.411575540311</c:v>
                </c:pt>
                <c:pt idx="25">
                  <c:v>41533.802013852939</c:v>
                </c:pt>
                <c:pt idx="26">
                  <c:v>37471.099635378021</c:v>
                </c:pt>
                <c:pt idx="27">
                  <c:v>36013.738887146668</c:v>
                </c:pt>
                <c:pt idx="28">
                  <c:v>35230.345834806758</c:v>
                </c:pt>
                <c:pt idx="29">
                  <c:v>34387.801199752161</c:v>
                </c:pt>
                <c:pt idx="30">
                  <c:v>33077.254567401382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6176"/>
        <c:axId val="65427712"/>
      </c:scatterChart>
      <c:valAx>
        <c:axId val="654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7712"/>
        <c:crosses val="autoZero"/>
        <c:crossBetween val="midCat"/>
      </c:valAx>
      <c:valAx>
        <c:axId val="654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0</xdr:rowOff>
    </xdr:from>
    <xdr:to>
      <xdr:col>16</xdr:col>
      <xdr:colOff>304800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24</xdr:row>
      <xdr:rowOff>0</xdr:rowOff>
    </xdr:from>
    <xdr:to>
      <xdr:col>17</xdr:col>
      <xdr:colOff>304800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17</xdr:col>
      <xdr:colOff>304800</xdr:colOff>
      <xdr:row>23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" sqref="G1:G1048576"/>
    </sheetView>
  </sheetViews>
  <sheetFormatPr defaultRowHeight="15" x14ac:dyDescent="0.25"/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H1" t="s">
        <v>7</v>
      </c>
      <c r="J1" t="s">
        <v>8</v>
      </c>
      <c r="K1" s="1">
        <v>288.14999999999998</v>
      </c>
      <c r="L1" t="s">
        <v>12</v>
      </c>
    </row>
    <row r="2" spans="1:12" x14ac:dyDescent="0.25">
      <c r="A2">
        <v>0</v>
      </c>
      <c r="B2">
        <f>K1</f>
        <v>288.14999999999998</v>
      </c>
      <c r="C2">
        <f>$K$3*($K$1/($K$1+$K$2*(A2-$K$4)))^($K$5*$K$6/($K$7*$K$2))</f>
        <v>101325</v>
      </c>
      <c r="D2">
        <f>K3</f>
        <v>101325</v>
      </c>
      <c r="E2">
        <v>101325</v>
      </c>
      <c r="F2">
        <f t="shared" ref="F2:F32" si="0">$K$8*(($K$1+$K$2*(A2-$K$4))/$K$1)^(-$K$5*$K$6/($K$7*$K$2)-1)</f>
        <v>1.2250000000000001</v>
      </c>
      <c r="G2">
        <v>1.2250000000000001</v>
      </c>
      <c r="H2">
        <f>K8</f>
        <v>1.2250000000000001</v>
      </c>
      <c r="J2" t="s">
        <v>9</v>
      </c>
      <c r="K2">
        <v>-6.4999999999999997E-3</v>
      </c>
      <c r="L2" t="s">
        <v>13</v>
      </c>
    </row>
    <row r="3" spans="1:12" x14ac:dyDescent="0.25">
      <c r="A3">
        <v>100</v>
      </c>
      <c r="B3">
        <f>B2+$K$2*(A3-A2)</f>
        <v>287.5</v>
      </c>
      <c r="C3">
        <f t="shared" ref="C3:C32" si="1">$K$3*($K$1/($K$1+$K$2*(A3-$K$4)))^($K$5*$K$6/($K$7*$K$2))</f>
        <v>100129.43857533643</v>
      </c>
      <c r="D3">
        <f>D2*(B3/B2)^(-$K$5/($K$2*$K$7/$K$6))</f>
        <v>100129.43857533646</v>
      </c>
      <c r="E3">
        <v>100130</v>
      </c>
      <c r="F3">
        <f t="shared" si="0"/>
        <v>1.2132827758707359</v>
      </c>
      <c r="G3">
        <v>1.2133</v>
      </c>
      <c r="H3">
        <f>H2*(B2/B3)^(($K$5/($K$2*$K$7/$K$6)+1))</f>
        <v>1.2132827758707356</v>
      </c>
      <c r="J3" t="s">
        <v>10</v>
      </c>
      <c r="K3" s="1">
        <v>101325</v>
      </c>
      <c r="L3" t="s">
        <v>14</v>
      </c>
    </row>
    <row r="4" spans="1:12" x14ac:dyDescent="0.25">
      <c r="A4">
        <v>200</v>
      </c>
      <c r="B4">
        <f t="shared" ref="B4:B32" si="2">B3+$K$2*(A4-A3)</f>
        <v>286.85000000000002</v>
      </c>
      <c r="C4">
        <f t="shared" si="1"/>
        <v>98945.325641810501</v>
      </c>
      <c r="D4">
        <f t="shared" ref="D4:D32" si="3">D3*(B4/B3)^(-$K$5/($K$2*$K$7/$K$6))</f>
        <v>98945.325641810588</v>
      </c>
      <c r="E4">
        <v>98945</v>
      </c>
      <c r="F4">
        <f t="shared" si="0"/>
        <v>1.2016514868085857</v>
      </c>
      <c r="G4">
        <v>1.2071000000000001</v>
      </c>
      <c r="H4">
        <f t="shared" ref="H4:H32" si="4">H3*(B3/B4)^(($K$5/($K$2*$K$7/$K$6)+1))</f>
        <v>1.2016514868085868</v>
      </c>
      <c r="J4" t="s">
        <v>11</v>
      </c>
      <c r="K4" s="1">
        <v>0</v>
      </c>
      <c r="L4" t="s">
        <v>15</v>
      </c>
    </row>
    <row r="5" spans="1:12" x14ac:dyDescent="0.25">
      <c r="A5">
        <v>300</v>
      </c>
      <c r="B5">
        <f t="shared" si="2"/>
        <v>286.20000000000005</v>
      </c>
      <c r="C5">
        <f t="shared" si="1"/>
        <v>97772.577140671623</v>
      </c>
      <c r="D5">
        <f t="shared" si="3"/>
        <v>97772.577140671754</v>
      </c>
      <c r="E5">
        <v>97773</v>
      </c>
      <c r="F5">
        <f t="shared" si="0"/>
        <v>1.1901056951465259</v>
      </c>
      <c r="G5">
        <v>1.1900999999999999</v>
      </c>
      <c r="H5">
        <f t="shared" si="4"/>
        <v>1.1901056951465263</v>
      </c>
      <c r="J5" t="s">
        <v>19</v>
      </c>
      <c r="K5">
        <v>9.8066499999999994</v>
      </c>
      <c r="L5" t="s">
        <v>16</v>
      </c>
    </row>
    <row r="6" spans="1:12" x14ac:dyDescent="0.25">
      <c r="A6">
        <v>400</v>
      </c>
      <c r="B6">
        <f t="shared" si="2"/>
        <v>285.55000000000007</v>
      </c>
      <c r="C6">
        <f t="shared" si="1"/>
        <v>96611.109441763663</v>
      </c>
      <c r="D6">
        <f t="shared" si="3"/>
        <v>96611.109441763925</v>
      </c>
      <c r="E6">
        <v>96611</v>
      </c>
      <c r="F6">
        <f t="shared" si="0"/>
        <v>1.1786449644612722</v>
      </c>
      <c r="G6">
        <v>1.1787000000000001</v>
      </c>
      <c r="H6">
        <f t="shared" si="4"/>
        <v>1.1786449644612735</v>
      </c>
      <c r="J6" t="s">
        <v>20</v>
      </c>
      <c r="K6">
        <v>2.8964400000000001E-2</v>
      </c>
      <c r="L6" t="s">
        <v>17</v>
      </c>
    </row>
    <row r="7" spans="1:12" x14ac:dyDescent="0.25">
      <c r="A7">
        <v>500</v>
      </c>
      <c r="B7">
        <f t="shared" si="2"/>
        <v>284.90000000000009</v>
      </c>
      <c r="C7">
        <f t="shared" si="1"/>
        <v>95460.839342305902</v>
      </c>
      <c r="D7">
        <f t="shared" si="3"/>
        <v>95460.839342306121</v>
      </c>
      <c r="E7">
        <v>95461</v>
      </c>
      <c r="F7">
        <f t="shared" si="0"/>
        <v>1.1672688595725682</v>
      </c>
      <c r="G7">
        <v>1.1673</v>
      </c>
      <c r="H7">
        <f t="shared" si="4"/>
        <v>1.1672688595725704</v>
      </c>
      <c r="J7" t="s">
        <v>21</v>
      </c>
      <c r="K7">
        <v>8.3143200000000004</v>
      </c>
      <c r="L7" t="s">
        <v>18</v>
      </c>
    </row>
    <row r="8" spans="1:12" x14ac:dyDescent="0.25">
      <c r="A8">
        <v>600</v>
      </c>
      <c r="B8">
        <f t="shared" si="2"/>
        <v>284.25000000000011</v>
      </c>
      <c r="C8">
        <f t="shared" si="1"/>
        <v>94321.684065673864</v>
      </c>
      <c r="D8">
        <f t="shared" si="3"/>
        <v>94321.684065674053</v>
      </c>
      <c r="E8">
        <v>94322</v>
      </c>
      <c r="F8">
        <f t="shared" si="0"/>
        <v>1.1559769465424563</v>
      </c>
      <c r="G8">
        <v>1.1559999999999999</v>
      </c>
      <c r="H8">
        <f t="shared" si="4"/>
        <v>1.1559769465424576</v>
      </c>
      <c r="J8" t="s">
        <v>22</v>
      </c>
      <c r="K8">
        <v>1.2250000000000001</v>
      </c>
      <c r="L8" t="s">
        <v>23</v>
      </c>
    </row>
    <row r="9" spans="1:12" x14ac:dyDescent="0.25">
      <c r="A9">
        <v>700</v>
      </c>
      <c r="B9">
        <f t="shared" si="2"/>
        <v>283.60000000000014</v>
      </c>
      <c r="C9">
        <f t="shared" si="1"/>
        <v>93193.56126018161</v>
      </c>
      <c r="D9">
        <f t="shared" si="3"/>
        <v>93193.56126018193</v>
      </c>
      <c r="E9">
        <v>93194</v>
      </c>
      <c r="F9">
        <f t="shared" si="0"/>
        <v>1.1447687926745527</v>
      </c>
      <c r="G9">
        <v>1.1448</v>
      </c>
      <c r="H9">
        <f t="shared" si="4"/>
        <v>1.1447687926745547</v>
      </c>
    </row>
    <row r="10" spans="1:12" x14ac:dyDescent="0.25">
      <c r="A10">
        <v>800</v>
      </c>
      <c r="B10">
        <f t="shared" si="2"/>
        <v>282.95000000000016</v>
      </c>
      <c r="C10">
        <f t="shared" si="1"/>
        <v>92076.388997865142</v>
      </c>
      <c r="D10">
        <f t="shared" si="3"/>
        <v>92076.388997865448</v>
      </c>
      <c r="E10">
        <v>92077</v>
      </c>
      <c r="F10">
        <f t="shared" si="0"/>
        <v>1.133643966513328</v>
      </c>
      <c r="G10">
        <v>1.1336999999999999</v>
      </c>
      <c r="H10">
        <f t="shared" si="4"/>
        <v>1.1336439665133304</v>
      </c>
    </row>
    <row r="11" spans="1:12" x14ac:dyDescent="0.25">
      <c r="A11">
        <v>900</v>
      </c>
      <c r="B11">
        <f t="shared" si="2"/>
        <v>282.30000000000018</v>
      </c>
      <c r="C11">
        <f t="shared" si="1"/>
        <v>90970.085773264844</v>
      </c>
      <c r="D11">
        <f t="shared" si="3"/>
        <v>90970.085773265251</v>
      </c>
      <c r="E11">
        <v>90971</v>
      </c>
      <c r="F11">
        <f t="shared" si="0"/>
        <v>1.1226020378433743</v>
      </c>
      <c r="G11">
        <v>1.1226</v>
      </c>
      <c r="H11">
        <f t="shared" si="4"/>
        <v>1.1226020378433774</v>
      </c>
    </row>
    <row r="12" spans="1:12" x14ac:dyDescent="0.25">
      <c r="A12">
        <v>1000</v>
      </c>
      <c r="B12">
        <f t="shared" si="2"/>
        <v>281.6500000000002</v>
      </c>
      <c r="C12">
        <f t="shared" si="1"/>
        <v>89874.570502210583</v>
      </c>
      <c r="D12">
        <f t="shared" si="3"/>
        <v>89874.570502211034</v>
      </c>
      <c r="E12">
        <v>89876</v>
      </c>
      <c r="F12">
        <f t="shared" si="0"/>
        <v>1.1116425776886818</v>
      </c>
      <c r="G12">
        <v>1.1116999999999999</v>
      </c>
      <c r="H12">
        <f t="shared" si="4"/>
        <v>1.1116425776886847</v>
      </c>
    </row>
    <row r="13" spans="1:12" x14ac:dyDescent="0.25">
      <c r="A13">
        <v>1100</v>
      </c>
      <c r="B13">
        <f t="shared" si="2"/>
        <v>281.00000000000023</v>
      </c>
      <c r="C13">
        <f t="shared" si="1"/>
        <v>88789.762520606178</v>
      </c>
      <c r="D13">
        <f t="shared" si="3"/>
        <v>88789.762520606586</v>
      </c>
      <c r="E13">
        <v>88792</v>
      </c>
      <c r="F13">
        <f t="shared" si="0"/>
        <v>1.1007651583119056</v>
      </c>
      <c r="G13">
        <v>1.1008</v>
      </c>
      <c r="H13">
        <f t="shared" si="4"/>
        <v>1.1007651583119082</v>
      </c>
    </row>
    <row r="14" spans="1:12" x14ac:dyDescent="0.25">
      <c r="A14">
        <v>1200</v>
      </c>
      <c r="B14">
        <f t="shared" si="2"/>
        <v>280.35000000000025</v>
      </c>
      <c r="C14">
        <f t="shared" si="1"/>
        <v>87715.581583214996</v>
      </c>
      <c r="D14">
        <f t="shared" si="3"/>
        <v>87715.581583215433</v>
      </c>
      <c r="E14">
        <v>87718</v>
      </c>
      <c r="F14">
        <f t="shared" si="0"/>
        <v>1.0899693532136381</v>
      </c>
      <c r="G14">
        <v>1.0900000000000001</v>
      </c>
      <c r="H14">
        <f t="shared" si="4"/>
        <v>1.0899693532136419</v>
      </c>
    </row>
    <row r="15" spans="1:12" x14ac:dyDescent="0.25">
      <c r="A15">
        <v>1300</v>
      </c>
      <c r="B15">
        <f t="shared" si="2"/>
        <v>279.70000000000027</v>
      </c>
      <c r="C15">
        <f t="shared" si="1"/>
        <v>86651.947862446585</v>
      </c>
      <c r="D15">
        <f t="shared" si="3"/>
        <v>86651.947862447036</v>
      </c>
      <c r="E15">
        <v>86655</v>
      </c>
      <c r="F15">
        <f t="shared" si="0"/>
        <v>1.0792547371316783</v>
      </c>
      <c r="G15">
        <v>1.0792999999999999</v>
      </c>
      <c r="H15">
        <f t="shared" si="4"/>
        <v>1.0792547371316821</v>
      </c>
    </row>
    <row r="16" spans="1:12" x14ac:dyDescent="0.25">
      <c r="A16">
        <v>1400</v>
      </c>
      <c r="B16">
        <f t="shared" si="2"/>
        <v>279.0500000000003</v>
      </c>
      <c r="C16">
        <f t="shared" si="1"/>
        <v>85598.781947143536</v>
      </c>
      <c r="D16">
        <f t="shared" si="3"/>
        <v>85598.781947144118</v>
      </c>
      <c r="E16">
        <v>85602</v>
      </c>
      <c r="F16">
        <f t="shared" si="0"/>
        <v>1.0686208860402937</v>
      </c>
      <c r="G16">
        <v>1.0687</v>
      </c>
      <c r="H16">
        <f t="shared" si="4"/>
        <v>1.068620886040299</v>
      </c>
    </row>
    <row r="17" spans="1:8" x14ac:dyDescent="0.25">
      <c r="A17">
        <v>1500</v>
      </c>
      <c r="B17">
        <f t="shared" si="2"/>
        <v>278.40000000000032</v>
      </c>
      <c r="C17">
        <f t="shared" si="1"/>
        <v>84556.004841369664</v>
      </c>
      <c r="D17">
        <f t="shared" si="3"/>
        <v>84556.004841370202</v>
      </c>
      <c r="E17">
        <v>84540</v>
      </c>
      <c r="F17">
        <f t="shared" si="0"/>
        <v>1.0580673771494939</v>
      </c>
      <c r="G17">
        <v>1.0581</v>
      </c>
      <c r="H17">
        <f t="shared" si="4"/>
        <v>1.0580673771494988</v>
      </c>
    </row>
    <row r="18" spans="1:8" x14ac:dyDescent="0.25">
      <c r="A18">
        <v>1600</v>
      </c>
      <c r="B18">
        <f t="shared" si="2"/>
        <v>277.75000000000034</v>
      </c>
      <c r="C18">
        <f t="shared" si="1"/>
        <v>83523.537963197799</v>
      </c>
      <c r="D18">
        <f t="shared" si="3"/>
        <v>83523.537963198338</v>
      </c>
      <c r="E18">
        <v>83527</v>
      </c>
      <c r="F18">
        <f t="shared" si="0"/>
        <v>1.0475937889042881</v>
      </c>
      <c r="G18">
        <v>1.0476000000000001</v>
      </c>
      <c r="H18">
        <f t="shared" si="4"/>
        <v>1.047593788904293</v>
      </c>
    </row>
    <row r="19" spans="1:8" x14ac:dyDescent="0.25">
      <c r="A19">
        <v>1700</v>
      </c>
      <c r="B19">
        <f t="shared" si="2"/>
        <v>277.10000000000036</v>
      </c>
      <c r="C19">
        <f t="shared" si="1"/>
        <v>82501.303143499608</v>
      </c>
      <c r="D19">
        <f t="shared" si="3"/>
        <v>82501.303143500234</v>
      </c>
      <c r="E19">
        <v>82506</v>
      </c>
      <c r="F19">
        <f t="shared" si="0"/>
        <v>1.03719970098395</v>
      </c>
      <c r="G19">
        <v>1.0373000000000001</v>
      </c>
      <c r="H19">
        <f t="shared" si="4"/>
        <v>1.037199700983956</v>
      </c>
    </row>
    <row r="20" spans="1:8" x14ac:dyDescent="0.25">
      <c r="A20">
        <v>1800</v>
      </c>
      <c r="B20">
        <f t="shared" si="2"/>
        <v>276.45000000000039</v>
      </c>
      <c r="C20">
        <f t="shared" si="1"/>
        <v>81489.222624735557</v>
      </c>
      <c r="D20">
        <f t="shared" si="3"/>
        <v>81489.222624736183</v>
      </c>
      <c r="E20">
        <v>81494</v>
      </c>
      <c r="F20">
        <f t="shared" si="0"/>
        <v>1.0268846943012857</v>
      </c>
      <c r="G20">
        <v>1.0268999999999999</v>
      </c>
      <c r="H20">
        <f t="shared" si="4"/>
        <v>1.0268846943012917</v>
      </c>
    </row>
    <row r="21" spans="1:8" x14ac:dyDescent="0.25">
      <c r="A21">
        <v>1900</v>
      </c>
      <c r="B21">
        <f t="shared" si="2"/>
        <v>275.80000000000041</v>
      </c>
      <c r="C21">
        <f t="shared" si="1"/>
        <v>80487.219059745155</v>
      </c>
      <c r="D21">
        <f t="shared" si="3"/>
        <v>80487.219059745941</v>
      </c>
      <c r="E21">
        <v>80493</v>
      </c>
      <c r="F21">
        <f t="shared" si="0"/>
        <v>1.0166483510018842</v>
      </c>
      <c r="G21">
        <v>1.0166999999999999</v>
      </c>
      <c r="H21">
        <f t="shared" si="4"/>
        <v>1.0166483510018909</v>
      </c>
    </row>
    <row r="22" spans="1:8" x14ac:dyDescent="0.25">
      <c r="A22">
        <v>2000</v>
      </c>
      <c r="B22">
        <f t="shared" si="2"/>
        <v>275.15000000000043</v>
      </c>
      <c r="C22">
        <f t="shared" si="1"/>
        <v>79495.21551053907</v>
      </c>
      <c r="D22">
        <f t="shared" si="3"/>
        <v>79495.215510539812</v>
      </c>
      <c r="E22">
        <v>79501</v>
      </c>
      <c r="F22">
        <f t="shared" si="0"/>
        <v>1.0064902544633865</v>
      </c>
      <c r="G22">
        <v>1.0065999999999999</v>
      </c>
      <c r="H22">
        <f t="shared" si="4"/>
        <v>1.0064902544633936</v>
      </c>
    </row>
    <row r="23" spans="1:8" x14ac:dyDescent="0.25">
      <c r="A23">
        <v>2100</v>
      </c>
      <c r="B23">
        <f t="shared" si="2"/>
        <v>274.50000000000045</v>
      </c>
      <c r="C23">
        <f t="shared" si="1"/>
        <v>78513.135447090463</v>
      </c>
      <c r="D23">
        <f t="shared" si="3"/>
        <v>78513.135447091146</v>
      </c>
      <c r="E23">
        <v>78520</v>
      </c>
      <c r="F23">
        <f t="shared" si="0"/>
        <v>0.99640998929473756</v>
      </c>
      <c r="G23">
        <v>0.99648999999999999</v>
      </c>
      <c r="H23">
        <f t="shared" si="4"/>
        <v>0.996409989294744</v>
      </c>
    </row>
    <row r="24" spans="1:8" x14ac:dyDescent="0.25">
      <c r="A24">
        <v>2200</v>
      </c>
      <c r="B24">
        <f t="shared" si="2"/>
        <v>273.85000000000048</v>
      </c>
      <c r="C24">
        <f t="shared" si="1"/>
        <v>77540.902746128209</v>
      </c>
      <c r="D24">
        <f t="shared" si="3"/>
        <v>77540.902746128966</v>
      </c>
      <c r="E24">
        <v>77548</v>
      </c>
      <c r="F24">
        <f t="shared" si="0"/>
        <v>0.98640714133544394</v>
      </c>
      <c r="G24">
        <v>0.98648999999999998</v>
      </c>
      <c r="H24">
        <f t="shared" si="4"/>
        <v>0.98640714133545093</v>
      </c>
    </row>
    <row r="25" spans="1:8" x14ac:dyDescent="0.25">
      <c r="A25">
        <v>2300</v>
      </c>
      <c r="B25">
        <f t="shared" si="2"/>
        <v>273.2000000000005</v>
      </c>
      <c r="C25">
        <f t="shared" si="1"/>
        <v>76578.441689930813</v>
      </c>
      <c r="D25">
        <f t="shared" si="3"/>
        <v>76578.441689931598</v>
      </c>
      <c r="E25">
        <v>76586</v>
      </c>
      <c r="F25">
        <f t="shared" si="0"/>
        <v>0.97648129765483327</v>
      </c>
      <c r="G25">
        <v>0.97657000000000005</v>
      </c>
      <c r="H25">
        <f t="shared" si="4"/>
        <v>0.97648129765484049</v>
      </c>
    </row>
    <row r="26" spans="1:8" x14ac:dyDescent="0.25">
      <c r="A26">
        <v>2400</v>
      </c>
      <c r="B26">
        <f t="shared" si="2"/>
        <v>272.55000000000052</v>
      </c>
      <c r="C26">
        <f t="shared" si="1"/>
        <v>75625.676965120248</v>
      </c>
      <c r="D26">
        <f t="shared" si="3"/>
        <v>75625.676965121136</v>
      </c>
      <c r="E26">
        <v>75634</v>
      </c>
      <c r="F26">
        <f t="shared" si="0"/>
        <v>0.96663204655130286</v>
      </c>
      <c r="G26">
        <v>0.96672999999999998</v>
      </c>
      <c r="H26">
        <f t="shared" si="4"/>
        <v>0.96663204655131052</v>
      </c>
    </row>
    <row r="27" spans="1:8" x14ac:dyDescent="0.25">
      <c r="A27">
        <v>2500</v>
      </c>
      <c r="B27">
        <f t="shared" si="2"/>
        <v>271.90000000000055</v>
      </c>
      <c r="C27">
        <f t="shared" si="1"/>
        <v>74682.53366145739</v>
      </c>
      <c r="D27">
        <f t="shared" si="3"/>
        <v>74682.533661458248</v>
      </c>
      <c r="E27">
        <v>74692</v>
      </c>
      <c r="F27">
        <f t="shared" si="0"/>
        <v>0.956858977551578</v>
      </c>
      <c r="G27">
        <v>0.95696000000000003</v>
      </c>
      <c r="H27">
        <f t="shared" si="4"/>
        <v>0.95685897755158589</v>
      </c>
    </row>
    <row r="28" spans="1:8" x14ac:dyDescent="0.25">
      <c r="A28">
        <v>2600</v>
      </c>
      <c r="B28">
        <f t="shared" si="2"/>
        <v>271.25000000000057</v>
      </c>
      <c r="C28">
        <f t="shared" si="1"/>
        <v>73748.937270637412</v>
      </c>
      <c r="D28">
        <f t="shared" si="3"/>
        <v>73748.937270638271</v>
      </c>
      <c r="E28">
        <v>73759</v>
      </c>
      <c r="F28">
        <f t="shared" si="0"/>
        <v>0.94716168140995805</v>
      </c>
      <c r="G28">
        <v>0.94726999999999995</v>
      </c>
      <c r="H28">
        <f t="shared" si="4"/>
        <v>0.94716168140996615</v>
      </c>
    </row>
    <row r="29" spans="1:8" x14ac:dyDescent="0.25">
      <c r="A29">
        <v>2700</v>
      </c>
      <c r="B29">
        <f t="shared" si="2"/>
        <v>270.60000000000059</v>
      </c>
      <c r="C29">
        <f t="shared" si="1"/>
        <v>72824.813685086585</v>
      </c>
      <c r="D29">
        <f t="shared" si="3"/>
        <v>72824.813685087502</v>
      </c>
      <c r="E29">
        <v>72835</v>
      </c>
      <c r="F29">
        <f t="shared" si="0"/>
        <v>0.93753975010757074</v>
      </c>
      <c r="G29">
        <v>0.93764999999999998</v>
      </c>
      <c r="H29">
        <f t="shared" si="4"/>
        <v>0.93753975010757973</v>
      </c>
    </row>
    <row r="30" spans="1:8" x14ac:dyDescent="0.25">
      <c r="A30">
        <v>2800</v>
      </c>
      <c r="B30">
        <f t="shared" si="2"/>
        <v>269.95000000000061</v>
      </c>
      <c r="C30">
        <f t="shared" si="1"/>
        <v>71910.089196759669</v>
      </c>
      <c r="D30">
        <f t="shared" si="3"/>
        <v>71910.089196760542</v>
      </c>
      <c r="E30">
        <v>71921</v>
      </c>
      <c r="F30">
        <f t="shared" si="0"/>
        <v>0.92799277685162096</v>
      </c>
      <c r="G30">
        <v>0.92810999999999999</v>
      </c>
      <c r="H30">
        <f t="shared" si="4"/>
        <v>0.9279927768516294</v>
      </c>
    </row>
    <row r="31" spans="1:8" x14ac:dyDescent="0.25">
      <c r="A31">
        <v>2900</v>
      </c>
      <c r="B31">
        <f t="shared" si="2"/>
        <v>269.30000000000064</v>
      </c>
      <c r="C31">
        <f t="shared" si="1"/>
        <v>71004.69049593735</v>
      </c>
      <c r="D31">
        <f t="shared" si="3"/>
        <v>71004.69049593831</v>
      </c>
      <c r="E31">
        <v>71016</v>
      </c>
      <c r="F31">
        <f t="shared" si="0"/>
        <v>0.91852035607463423</v>
      </c>
      <c r="G31">
        <v>0.91864999999999997</v>
      </c>
      <c r="H31">
        <f t="shared" si="4"/>
        <v>0.91852035607464322</v>
      </c>
    </row>
    <row r="32" spans="1:8" x14ac:dyDescent="0.25">
      <c r="A32">
        <v>3000</v>
      </c>
      <c r="B32">
        <f t="shared" si="2"/>
        <v>268.65000000000066</v>
      </c>
      <c r="C32">
        <f t="shared" si="1"/>
        <v>70108.54467002592</v>
      </c>
      <c r="D32">
        <f t="shared" si="3"/>
        <v>70108.544670026808</v>
      </c>
      <c r="E32">
        <v>70121</v>
      </c>
      <c r="F32">
        <f t="shared" si="0"/>
        <v>0.90912208343370859</v>
      </c>
      <c r="G32">
        <v>0.90925999999999996</v>
      </c>
      <c r="H32">
        <f t="shared" si="4"/>
        <v>0.90912208343371792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G4" sqref="G4"/>
    </sheetView>
  </sheetViews>
  <sheetFormatPr defaultRowHeight="15" x14ac:dyDescent="0.25"/>
  <cols>
    <col min="1" max="1" width="5" bestFit="1" customWidth="1"/>
    <col min="3" max="3" width="12" bestFit="1" customWidth="1"/>
    <col min="8" max="9" width="12" bestFit="1" customWidth="1"/>
    <col min="11" max="11" width="21.140625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24</v>
      </c>
      <c r="H1" t="s">
        <v>6</v>
      </c>
      <c r="I1" t="s">
        <v>7</v>
      </c>
      <c r="K1" t="s">
        <v>8</v>
      </c>
      <c r="L1" s="1">
        <f>273.15+32.4</f>
        <v>305.54999999999995</v>
      </c>
      <c r="M1" t="s">
        <v>12</v>
      </c>
    </row>
    <row r="2" spans="1:13" x14ac:dyDescent="0.25">
      <c r="A2">
        <v>-66</v>
      </c>
      <c r="B2">
        <f t="shared" ref="B2:B3" si="0">B3+$L$2*(A2-A3)</f>
        <v>315.56649999999991</v>
      </c>
      <c r="C2">
        <f>$L$3*($L$1/($L$1+$L$2*(A2-$L$4)))^($L$5*$L$6/($L$7*$L$2))</f>
        <v>99756.127984093677</v>
      </c>
      <c r="D2">
        <f t="shared" ref="D2:D3" si="1">D3*(B2/B3)^(-$L$5/($L$2*$L$7/$L$6))</f>
        <v>99756.127984093619</v>
      </c>
      <c r="E2">
        <v>100000</v>
      </c>
      <c r="F2">
        <f>$L$8*(($L$1+$L$2*(A2-$L$4))/$L$1)^(-$L$5*$L$6/($L$7*$L$2)-1)</f>
        <v>1.1014550894049577</v>
      </c>
      <c r="H2">
        <f>E2/($L$7/$L$6*(G2+273.15))</f>
        <v>1.2753711718739849</v>
      </c>
      <c r="I2">
        <f t="shared" ref="I2:I3" si="2">I3*(B3/B2)^(($L$5/($L$2*$L$7/$L$6)+1))</f>
        <v>1.1014550894049571</v>
      </c>
      <c r="K2" t="s">
        <v>9</v>
      </c>
      <c r="L2">
        <v>-6.4999999999999997E-3</v>
      </c>
      <c r="M2" t="s">
        <v>13</v>
      </c>
    </row>
    <row r="3" spans="1:13" x14ac:dyDescent="0.25">
      <c r="A3">
        <v>639</v>
      </c>
      <c r="B3">
        <f t="shared" si="0"/>
        <v>310.98399999999992</v>
      </c>
      <c r="C3">
        <f t="shared" ref="C2:C32" si="3">$L$3*($L$1/($L$1+$L$2*(A3-$L$4)))^($L$5*$L$6/($L$7*$L$2))</f>
        <v>92374.01134210499</v>
      </c>
      <c r="D3">
        <f t="shared" si="1"/>
        <v>92374.011342104961</v>
      </c>
      <c r="E3">
        <v>92500</v>
      </c>
      <c r="F3">
        <f t="shared" ref="F3:F32" si="4">$L$8*(($L$1+$L$2*(A3-$L$4))/$L$1)^(-$L$5*$L$6/($L$7*$L$2)-1)</f>
        <v>1.0349750041713719</v>
      </c>
      <c r="H3">
        <f>E3/(287*(G3+273.15))</f>
        <v>1.1799364875267959</v>
      </c>
      <c r="I3">
        <f t="shared" si="2"/>
        <v>1.0349750041713712</v>
      </c>
      <c r="K3" t="s">
        <v>10</v>
      </c>
      <c r="L3" s="1">
        <v>84200</v>
      </c>
      <c r="M3" t="s">
        <v>14</v>
      </c>
    </row>
    <row r="4" spans="1:13" x14ac:dyDescent="0.25">
      <c r="A4">
        <v>1392</v>
      </c>
      <c r="B4">
        <f>B5+$L$2*(A4-A5)</f>
        <v>306.08949999999993</v>
      </c>
      <c r="C4">
        <f t="shared" si="3"/>
        <v>84984.328829156046</v>
      </c>
      <c r="D4">
        <f>D5*(B4/B5)^(-$L$5/($L$2*$L$7/$L$6))</f>
        <v>84984.328829156046</v>
      </c>
      <c r="E4">
        <v>85000</v>
      </c>
      <c r="F4">
        <f t="shared" si="4"/>
        <v>0.96740542881748026</v>
      </c>
      <c r="H4">
        <f t="shared" ref="H3:H32" si="5">E4/(287*(G4+273.15))</f>
        <v>1.0842659615111097</v>
      </c>
      <c r="I4">
        <f>I5*(B5/B4)^(($L$5/($L$2*$L$7/$L$6)+1))</f>
        <v>0.96740542881748004</v>
      </c>
      <c r="K4" t="s">
        <v>11</v>
      </c>
      <c r="L4" s="1">
        <v>1475</v>
      </c>
      <c r="M4" t="s">
        <v>15</v>
      </c>
    </row>
    <row r="5" spans="1:13" x14ac:dyDescent="0.25">
      <c r="A5">
        <v>1475</v>
      </c>
      <c r="B5">
        <f>L1</f>
        <v>305.54999999999995</v>
      </c>
      <c r="C5">
        <f t="shared" si="3"/>
        <v>84200</v>
      </c>
      <c r="D5">
        <f>L3</f>
        <v>84200</v>
      </c>
      <c r="E5">
        <v>84200</v>
      </c>
      <c r="F5">
        <f t="shared" si="4"/>
        <v>0.96016950070615803</v>
      </c>
      <c r="G5">
        <v>32.4</v>
      </c>
      <c r="H5">
        <f t="shared" si="5"/>
        <v>0.96016950070615803</v>
      </c>
      <c r="I5">
        <f>L8</f>
        <v>0.96016950070615803</v>
      </c>
      <c r="K5" t="s">
        <v>19</v>
      </c>
      <c r="L5">
        <v>9.8066499999999994</v>
      </c>
      <c r="M5" t="s">
        <v>16</v>
      </c>
    </row>
    <row r="6" spans="1:13" x14ac:dyDescent="0.25">
      <c r="A6">
        <v>1829</v>
      </c>
      <c r="B6">
        <f t="shared" ref="B6:B32" si="6">B5+$L$2*(A6-A5)</f>
        <v>303.24899999999997</v>
      </c>
      <c r="C6">
        <f t="shared" si="3"/>
        <v>80920.306639159142</v>
      </c>
      <c r="D6">
        <f t="shared" ref="D6:D32" si="7">D5*(B6/B5)^(-$L$5/($L$2*$L$7/$L$6))</f>
        <v>80920.306639159098</v>
      </c>
      <c r="E6">
        <v>80890</v>
      </c>
      <c r="F6">
        <f t="shared" si="4"/>
        <v>0.92977153409020619</v>
      </c>
      <c r="G6">
        <v>28.8</v>
      </c>
      <c r="H6">
        <f t="shared" si="5"/>
        <v>0.93342172510505184</v>
      </c>
      <c r="I6">
        <f t="shared" ref="I6:I32" si="8">I5*(B5/B6)^(($L$5/($L$2*$L$7/$L$6)+1))</f>
        <v>0.92977153409020641</v>
      </c>
      <c r="K6" t="s">
        <v>20</v>
      </c>
      <c r="L6">
        <v>2.8964400000000001E-2</v>
      </c>
      <c r="M6" t="s">
        <v>17</v>
      </c>
    </row>
    <row r="7" spans="1:13" x14ac:dyDescent="0.25">
      <c r="A7">
        <v>2134</v>
      </c>
      <c r="B7">
        <f t="shared" si="6"/>
        <v>301.26649999999995</v>
      </c>
      <c r="C7">
        <f t="shared" si="3"/>
        <v>78178.254694673204</v>
      </c>
      <c r="D7">
        <f t="shared" si="7"/>
        <v>78178.254694673247</v>
      </c>
      <c r="E7">
        <v>78140</v>
      </c>
      <c r="F7">
        <f t="shared" si="4"/>
        <v>0.90417653466761116</v>
      </c>
      <c r="G7">
        <v>25.6</v>
      </c>
      <c r="H7">
        <f t="shared" si="5"/>
        <v>0.91134663886985556</v>
      </c>
      <c r="I7">
        <f t="shared" si="8"/>
        <v>0.90417653466761194</v>
      </c>
      <c r="K7" t="s">
        <v>21</v>
      </c>
      <c r="L7">
        <v>8.3143200000000004</v>
      </c>
      <c r="M7" t="s">
        <v>18</v>
      </c>
    </row>
    <row r="8" spans="1:13" x14ac:dyDescent="0.25">
      <c r="A8">
        <v>2425</v>
      </c>
      <c r="B8">
        <f t="shared" si="6"/>
        <v>299.37499999999994</v>
      </c>
      <c r="C8">
        <f t="shared" si="3"/>
        <v>75632.684175791495</v>
      </c>
      <c r="D8">
        <f t="shared" si="7"/>
        <v>75632.684175791495</v>
      </c>
      <c r="E8">
        <v>75600</v>
      </c>
      <c r="F8">
        <f t="shared" si="4"/>
        <v>0.88026226736352897</v>
      </c>
      <c r="G8">
        <v>22.6</v>
      </c>
      <c r="H8">
        <f t="shared" si="5"/>
        <v>0.89066655670783246</v>
      </c>
      <c r="I8">
        <f t="shared" si="8"/>
        <v>0.88026226736352997</v>
      </c>
      <c r="K8" t="s">
        <v>22</v>
      </c>
      <c r="L8">
        <f>L3/(287*L1)</f>
        <v>0.96016950070615803</v>
      </c>
      <c r="M8" t="s">
        <v>23</v>
      </c>
    </row>
    <row r="9" spans="1:13" x14ac:dyDescent="0.25">
      <c r="A9">
        <v>2428</v>
      </c>
      <c r="B9">
        <f t="shared" si="6"/>
        <v>299.35549999999995</v>
      </c>
      <c r="C9">
        <f t="shared" si="3"/>
        <v>75606.795280504695</v>
      </c>
      <c r="D9">
        <f t="shared" si="7"/>
        <v>75606.795280504652</v>
      </c>
      <c r="E9">
        <v>75490</v>
      </c>
      <c r="F9">
        <f t="shared" si="4"/>
        <v>0.88001827620303574</v>
      </c>
      <c r="G9">
        <v>22.5</v>
      </c>
      <c r="H9">
        <f t="shared" si="5"/>
        <v>0.88967143204808885</v>
      </c>
      <c r="I9">
        <f t="shared" si="8"/>
        <v>0.88001827620303696</v>
      </c>
    </row>
    <row r="10" spans="1:13" x14ac:dyDescent="0.25">
      <c r="A10">
        <v>2743</v>
      </c>
      <c r="B10">
        <f t="shared" si="6"/>
        <v>297.30799999999994</v>
      </c>
      <c r="C10">
        <f t="shared" si="3"/>
        <v>72928.10389391116</v>
      </c>
      <c r="D10">
        <f t="shared" si="7"/>
        <v>72928.103893911131</v>
      </c>
      <c r="E10">
        <v>72850</v>
      </c>
      <c r="F10">
        <f t="shared" si="4"/>
        <v>0.8546856849341935</v>
      </c>
      <c r="G10">
        <v>19.600000000000001</v>
      </c>
      <c r="H10">
        <f t="shared" si="5"/>
        <v>0.8670632027779348</v>
      </c>
      <c r="I10">
        <f t="shared" si="8"/>
        <v>0.85468568493419517</v>
      </c>
    </row>
    <row r="11" spans="1:13" x14ac:dyDescent="0.25">
      <c r="A11">
        <v>3086</v>
      </c>
      <c r="B11">
        <f t="shared" si="6"/>
        <v>295.07849999999996</v>
      </c>
      <c r="C11">
        <f t="shared" si="3"/>
        <v>70099.240795403239</v>
      </c>
      <c r="D11">
        <f t="shared" si="7"/>
        <v>70099.240795403181</v>
      </c>
      <c r="E11">
        <v>70000</v>
      </c>
      <c r="F11">
        <f t="shared" si="4"/>
        <v>0.82773982437878535</v>
      </c>
      <c r="G11">
        <v>16.399999999999999</v>
      </c>
      <c r="H11">
        <f t="shared" si="5"/>
        <v>0.84234998799651273</v>
      </c>
      <c r="I11">
        <f t="shared" si="8"/>
        <v>0.82773982437878701</v>
      </c>
    </row>
    <row r="12" spans="1:13" x14ac:dyDescent="0.25">
      <c r="A12">
        <v>3658</v>
      </c>
      <c r="B12">
        <f t="shared" si="6"/>
        <v>291.36049999999994</v>
      </c>
      <c r="C12">
        <f t="shared" si="3"/>
        <v>65579.751263818762</v>
      </c>
      <c r="D12">
        <f t="shared" si="7"/>
        <v>65579.751263818733</v>
      </c>
      <c r="E12">
        <v>65360</v>
      </c>
      <c r="F12">
        <f t="shared" si="4"/>
        <v>0.7842548165715294</v>
      </c>
      <c r="G12">
        <v>10.8</v>
      </c>
      <c r="H12">
        <f t="shared" si="5"/>
        <v>0.80202567930139346</v>
      </c>
      <c r="I12">
        <f t="shared" si="8"/>
        <v>0.78425481657153051</v>
      </c>
    </row>
    <row r="13" spans="1:13" x14ac:dyDescent="0.25">
      <c r="A13">
        <v>4178</v>
      </c>
      <c r="B13">
        <f t="shared" si="6"/>
        <v>287.98049999999995</v>
      </c>
      <c r="C13">
        <f t="shared" si="3"/>
        <v>61678.68808436652</v>
      </c>
      <c r="D13">
        <f t="shared" si="7"/>
        <v>61678.688084366477</v>
      </c>
      <c r="E13">
        <v>61400</v>
      </c>
      <c r="F13">
        <f t="shared" si="4"/>
        <v>0.74625997542004163</v>
      </c>
      <c r="G13">
        <v>5.8</v>
      </c>
      <c r="H13">
        <f t="shared" si="5"/>
        <v>0.76693773877026405</v>
      </c>
      <c r="I13">
        <f t="shared" si="8"/>
        <v>0.74625997542004285</v>
      </c>
    </row>
    <row r="14" spans="1:13" x14ac:dyDescent="0.25">
      <c r="A14">
        <v>4267</v>
      </c>
      <c r="B14">
        <f t="shared" si="6"/>
        <v>287.40199999999993</v>
      </c>
      <c r="C14">
        <f t="shared" si="3"/>
        <v>61030.256502579352</v>
      </c>
      <c r="D14">
        <f t="shared" si="7"/>
        <v>61030.25650257933</v>
      </c>
      <c r="E14">
        <v>60730</v>
      </c>
      <c r="F14">
        <f t="shared" si="4"/>
        <v>0.73990082658055178</v>
      </c>
      <c r="G14">
        <v>4.9000000000000004</v>
      </c>
      <c r="H14">
        <f t="shared" si="5"/>
        <v>0.7610242310967309</v>
      </c>
      <c r="I14">
        <f t="shared" si="8"/>
        <v>0.73990082658055323</v>
      </c>
    </row>
    <row r="15" spans="1:13" x14ac:dyDescent="0.25">
      <c r="A15">
        <v>4877</v>
      </c>
      <c r="B15">
        <f t="shared" si="6"/>
        <v>283.43699999999995</v>
      </c>
      <c r="C15">
        <f t="shared" si="3"/>
        <v>56732.930246312622</v>
      </c>
      <c r="D15">
        <f t="shared" si="7"/>
        <v>56732.930246312579</v>
      </c>
      <c r="E15">
        <v>56290</v>
      </c>
      <c r="F15">
        <f t="shared" si="4"/>
        <v>0.69742381955759625</v>
      </c>
      <c r="G15">
        <v>-1</v>
      </c>
      <c r="H15">
        <f t="shared" si="5"/>
        <v>0.7206775828814429</v>
      </c>
      <c r="I15">
        <f t="shared" si="8"/>
        <v>0.69742381955759791</v>
      </c>
    </row>
    <row r="16" spans="1:13" x14ac:dyDescent="0.25">
      <c r="A16">
        <v>5137</v>
      </c>
      <c r="B16">
        <f t="shared" si="6"/>
        <v>281.74699999999996</v>
      </c>
      <c r="C16">
        <f t="shared" si="3"/>
        <v>54977.429746412156</v>
      </c>
      <c r="D16">
        <f t="shared" si="7"/>
        <v>54977.429746412112</v>
      </c>
      <c r="E16">
        <v>54500</v>
      </c>
      <c r="F16">
        <f t="shared" si="4"/>
        <v>0.6798971725110009</v>
      </c>
      <c r="G16">
        <v>-3.5</v>
      </c>
      <c r="H16">
        <f t="shared" si="5"/>
        <v>0.70422944699898127</v>
      </c>
      <c r="I16">
        <f t="shared" si="8"/>
        <v>0.67989717251100235</v>
      </c>
    </row>
    <row r="17" spans="1:9" x14ac:dyDescent="0.25">
      <c r="A17">
        <v>5182</v>
      </c>
      <c r="B17">
        <f t="shared" si="6"/>
        <v>281.45449999999994</v>
      </c>
      <c r="C17">
        <f t="shared" si="3"/>
        <v>54678.109067836209</v>
      </c>
      <c r="D17">
        <f t="shared" si="7"/>
        <v>54678.109067836143</v>
      </c>
      <c r="E17">
        <v>54190</v>
      </c>
      <c r="F17">
        <f t="shared" si="4"/>
        <v>0.67689825342928422</v>
      </c>
      <c r="G17">
        <v>-3.9</v>
      </c>
      <c r="H17">
        <f t="shared" si="5"/>
        <v>0.70126399632480207</v>
      </c>
      <c r="I17">
        <f t="shared" si="8"/>
        <v>0.67689825342928589</v>
      </c>
    </row>
    <row r="18" spans="1:9" x14ac:dyDescent="0.25">
      <c r="A18">
        <v>5810</v>
      </c>
      <c r="B18">
        <f t="shared" si="6"/>
        <v>277.37249999999995</v>
      </c>
      <c r="C18">
        <f t="shared" si="3"/>
        <v>50636.773602580113</v>
      </c>
      <c r="D18">
        <f t="shared" si="7"/>
        <v>50636.773602580062</v>
      </c>
      <c r="E18">
        <v>50000</v>
      </c>
      <c r="F18">
        <f t="shared" si="4"/>
        <v>0.63609316434939345</v>
      </c>
      <c r="G18">
        <v>-10.1</v>
      </c>
      <c r="H18">
        <f t="shared" si="5"/>
        <v>0.66229244582613378</v>
      </c>
      <c r="I18">
        <f t="shared" si="8"/>
        <v>0.63609316434939456</v>
      </c>
    </row>
    <row r="19" spans="1:9" x14ac:dyDescent="0.25">
      <c r="A19">
        <v>5872</v>
      </c>
      <c r="B19">
        <f t="shared" si="6"/>
        <v>276.96949999999993</v>
      </c>
      <c r="C19">
        <f t="shared" si="3"/>
        <v>50251.286266739859</v>
      </c>
      <c r="D19">
        <f t="shared" si="7"/>
        <v>50251.286266739779</v>
      </c>
      <c r="E19">
        <v>49600</v>
      </c>
      <c r="F19">
        <f t="shared" si="4"/>
        <v>0.63216920917133979</v>
      </c>
      <c r="G19">
        <v>-10.5</v>
      </c>
      <c r="H19">
        <f t="shared" si="5"/>
        <v>0.65799466838594312</v>
      </c>
      <c r="I19">
        <f t="shared" si="8"/>
        <v>0.63216920917134023</v>
      </c>
    </row>
    <row r="20" spans="1:9" x14ac:dyDescent="0.25">
      <c r="A20">
        <v>6096</v>
      </c>
      <c r="B20">
        <f t="shared" si="6"/>
        <v>275.51349999999991</v>
      </c>
      <c r="C20">
        <f t="shared" si="3"/>
        <v>48878.306521730636</v>
      </c>
      <c r="D20">
        <f t="shared" si="7"/>
        <v>48878.30652173057</v>
      </c>
      <c r="E20">
        <v>48160</v>
      </c>
      <c r="F20">
        <f t="shared" si="4"/>
        <v>0.61814643648687495</v>
      </c>
      <c r="G20">
        <v>-12.7</v>
      </c>
      <c r="H20">
        <f t="shared" si="5"/>
        <v>0.64428826280967744</v>
      </c>
      <c r="I20">
        <f t="shared" si="8"/>
        <v>0.61814643648687528</v>
      </c>
    </row>
    <row r="21" spans="1:9" x14ac:dyDescent="0.25">
      <c r="A21">
        <v>6202</v>
      </c>
      <c r="B21">
        <f t="shared" si="6"/>
        <v>274.82449999999989</v>
      </c>
      <c r="C21">
        <f t="shared" si="3"/>
        <v>48239.268601635617</v>
      </c>
      <c r="D21">
        <f t="shared" si="7"/>
        <v>48239.268601635566</v>
      </c>
      <c r="E21">
        <v>47500</v>
      </c>
      <c r="F21">
        <f t="shared" si="4"/>
        <v>0.61159421837217254</v>
      </c>
      <c r="G21">
        <v>-13.7</v>
      </c>
      <c r="H21">
        <f t="shared" si="5"/>
        <v>0.6379079841234776</v>
      </c>
      <c r="I21">
        <f t="shared" si="8"/>
        <v>0.61159421837217254</v>
      </c>
    </row>
    <row r="22" spans="1:9" x14ac:dyDescent="0.25">
      <c r="A22">
        <v>6412</v>
      </c>
      <c r="B22">
        <f t="shared" si="6"/>
        <v>273.45949999999988</v>
      </c>
      <c r="C22">
        <f t="shared" si="3"/>
        <v>46993.224355443286</v>
      </c>
      <c r="D22">
        <f t="shared" si="7"/>
        <v>46993.224355443199</v>
      </c>
      <c r="E22">
        <v>46200</v>
      </c>
      <c r="F22">
        <f t="shared" si="4"/>
        <v>0.59877041274657228</v>
      </c>
      <c r="G22">
        <v>-15.5</v>
      </c>
      <c r="H22">
        <f t="shared" si="5"/>
        <v>0.62478404718066205</v>
      </c>
      <c r="I22">
        <f t="shared" si="8"/>
        <v>0.59877041274657228</v>
      </c>
    </row>
    <row r="23" spans="1:9" x14ac:dyDescent="0.25">
      <c r="A23">
        <v>6593</v>
      </c>
      <c r="B23">
        <f t="shared" si="6"/>
        <v>272.2829999999999</v>
      </c>
      <c r="C23">
        <f t="shared" si="3"/>
        <v>45940.284178984788</v>
      </c>
      <c r="D23">
        <f t="shared" si="7"/>
        <v>45940.284178984708</v>
      </c>
      <c r="E23">
        <v>45100</v>
      </c>
      <c r="F23">
        <f t="shared" si="4"/>
        <v>0.58788347631629034</v>
      </c>
      <c r="G23">
        <v>-17.100000000000001</v>
      </c>
      <c r="H23">
        <f t="shared" si="5"/>
        <v>0.61371941864033264</v>
      </c>
      <c r="I23">
        <f t="shared" si="8"/>
        <v>0.58788347631629068</v>
      </c>
    </row>
    <row r="24" spans="1:9" x14ac:dyDescent="0.25">
      <c r="A24">
        <v>6706</v>
      </c>
      <c r="B24">
        <f t="shared" si="6"/>
        <v>271.54849999999988</v>
      </c>
      <c r="C24">
        <f t="shared" si="3"/>
        <v>45292.668638954383</v>
      </c>
      <c r="D24">
        <f t="shared" si="7"/>
        <v>45292.66863895431</v>
      </c>
      <c r="E24">
        <v>44420</v>
      </c>
      <c r="F24">
        <f t="shared" si="4"/>
        <v>0.58116386738409465</v>
      </c>
      <c r="G24">
        <v>-18.100000000000001</v>
      </c>
      <c r="H24">
        <f t="shared" si="5"/>
        <v>0.60683598966384267</v>
      </c>
      <c r="I24">
        <f t="shared" si="8"/>
        <v>0.58116386738409465</v>
      </c>
    </row>
    <row r="25" spans="1:9" x14ac:dyDescent="0.25">
      <c r="A25">
        <v>6727</v>
      </c>
      <c r="B25">
        <f t="shared" si="6"/>
        <v>271.41199999999986</v>
      </c>
      <c r="C25">
        <f t="shared" si="3"/>
        <v>45173.134011504306</v>
      </c>
      <c r="D25">
        <f t="shared" si="7"/>
        <v>45173.134011504204</v>
      </c>
      <c r="E25">
        <v>44300</v>
      </c>
      <c r="F25">
        <f t="shared" si="4"/>
        <v>0.57992159330683024</v>
      </c>
      <c r="G25">
        <v>-18.3</v>
      </c>
      <c r="H25">
        <f t="shared" si="5"/>
        <v>0.60567157424706342</v>
      </c>
      <c r="I25">
        <f t="shared" si="8"/>
        <v>0.57992159330683002</v>
      </c>
    </row>
    <row r="26" spans="1:9" x14ac:dyDescent="0.25">
      <c r="A26">
        <v>7315</v>
      </c>
      <c r="B26">
        <f t="shared" si="6"/>
        <v>267.58999999999986</v>
      </c>
      <c r="C26">
        <f t="shared" si="3"/>
        <v>41928.411575540427</v>
      </c>
      <c r="D26">
        <f t="shared" si="7"/>
        <v>41928.411575540311</v>
      </c>
      <c r="E26">
        <v>40910</v>
      </c>
      <c r="F26">
        <f t="shared" si="4"/>
        <v>0.54595473072839507</v>
      </c>
      <c r="G26">
        <v>-22.2</v>
      </c>
      <c r="H26">
        <f t="shared" si="5"/>
        <v>0.56801575615448752</v>
      </c>
      <c r="I26">
        <f t="shared" si="8"/>
        <v>0.54595473072839473</v>
      </c>
    </row>
    <row r="27" spans="1:9" x14ac:dyDescent="0.25">
      <c r="A27">
        <v>7389</v>
      </c>
      <c r="B27">
        <f t="shared" si="6"/>
        <v>267.10899999999987</v>
      </c>
      <c r="C27">
        <f t="shared" si="3"/>
        <v>41533.802013853056</v>
      </c>
      <c r="D27">
        <f t="shared" si="7"/>
        <v>41533.802013852939</v>
      </c>
      <c r="E27">
        <v>40500</v>
      </c>
      <c r="F27">
        <f t="shared" si="4"/>
        <v>0.54179035595072167</v>
      </c>
      <c r="G27">
        <v>-22.7</v>
      </c>
      <c r="H27">
        <f t="shared" si="5"/>
        <v>0.56344572800318315</v>
      </c>
      <c r="I27">
        <f t="shared" si="8"/>
        <v>0.541790355950721</v>
      </c>
    </row>
    <row r="28" spans="1:9" x14ac:dyDescent="0.25">
      <c r="A28">
        <v>8186</v>
      </c>
      <c r="B28">
        <f t="shared" si="6"/>
        <v>261.92849999999987</v>
      </c>
      <c r="C28">
        <f t="shared" si="3"/>
        <v>37471.09963537813</v>
      </c>
      <c r="D28">
        <f t="shared" si="7"/>
        <v>37471.099635378021</v>
      </c>
      <c r="E28">
        <v>36300</v>
      </c>
      <c r="F28">
        <f t="shared" si="4"/>
        <v>0.49846169000835094</v>
      </c>
      <c r="G28">
        <v>-23.1</v>
      </c>
      <c r="H28">
        <f t="shared" si="5"/>
        <v>0.50582218051163297</v>
      </c>
      <c r="I28">
        <f t="shared" si="8"/>
        <v>0.49846169000835056</v>
      </c>
    </row>
    <row r="29" spans="1:9" x14ac:dyDescent="0.25">
      <c r="A29">
        <v>8489</v>
      </c>
      <c r="B29">
        <f t="shared" si="6"/>
        <v>259.95899999999989</v>
      </c>
      <c r="C29">
        <f t="shared" si="3"/>
        <v>36013.738887146734</v>
      </c>
      <c r="D29">
        <f t="shared" si="7"/>
        <v>36013.738887146668</v>
      </c>
      <c r="E29">
        <v>34800</v>
      </c>
      <c r="F29">
        <f t="shared" si="4"/>
        <v>0.48270462171576617</v>
      </c>
      <c r="G29">
        <v>-24</v>
      </c>
      <c r="H29">
        <f t="shared" si="5"/>
        <v>0.4866721067657912</v>
      </c>
      <c r="I29">
        <f t="shared" si="8"/>
        <v>0.48270462171576589</v>
      </c>
    </row>
    <row r="30" spans="1:9" x14ac:dyDescent="0.25">
      <c r="A30">
        <v>8656</v>
      </c>
      <c r="B30">
        <f t="shared" si="6"/>
        <v>258.87349999999986</v>
      </c>
      <c r="C30">
        <f t="shared" si="3"/>
        <v>35230.345834806853</v>
      </c>
      <c r="D30">
        <f t="shared" si="7"/>
        <v>35230.345834806758</v>
      </c>
      <c r="E30">
        <v>34000</v>
      </c>
      <c r="F30">
        <f t="shared" si="4"/>
        <v>0.4741845659742891</v>
      </c>
      <c r="G30">
        <v>-25.7</v>
      </c>
      <c r="H30">
        <f t="shared" si="5"/>
        <v>0.4787508545350731</v>
      </c>
      <c r="I30">
        <f t="shared" si="8"/>
        <v>0.47418456597428832</v>
      </c>
    </row>
    <row r="31" spans="1:9" x14ac:dyDescent="0.25">
      <c r="A31">
        <v>8839</v>
      </c>
      <c r="B31">
        <f t="shared" si="6"/>
        <v>257.68399999999986</v>
      </c>
      <c r="C31">
        <f t="shared" si="3"/>
        <v>34387.801199752277</v>
      </c>
      <c r="D31">
        <f t="shared" si="7"/>
        <v>34387.801199752161</v>
      </c>
      <c r="E31">
        <v>33130</v>
      </c>
      <c r="F31">
        <f t="shared" si="4"/>
        <v>0.46498083950583052</v>
      </c>
      <c r="G31">
        <v>-25.8</v>
      </c>
      <c r="H31">
        <f t="shared" si="5"/>
        <v>0.46668906436097196</v>
      </c>
      <c r="I31">
        <f t="shared" si="8"/>
        <v>0.4649808395058298</v>
      </c>
    </row>
    <row r="32" spans="1:9" x14ac:dyDescent="0.25">
      <c r="A32">
        <v>9131</v>
      </c>
      <c r="B32">
        <f t="shared" si="6"/>
        <v>255.78599999999986</v>
      </c>
      <c r="C32">
        <f t="shared" si="3"/>
        <v>33077.254567401447</v>
      </c>
      <c r="D32">
        <f t="shared" si="7"/>
        <v>33077.254567401382</v>
      </c>
      <c r="E32">
        <v>31800</v>
      </c>
      <c r="F32">
        <f t="shared" si="4"/>
        <v>0.45057883572427554</v>
      </c>
      <c r="G32">
        <v>-25.9</v>
      </c>
      <c r="H32">
        <f t="shared" si="5"/>
        <v>0.448135060579264</v>
      </c>
      <c r="I32">
        <f t="shared" si="8"/>
        <v>0.45057883572427526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StandardAtmosphere</vt:lpstr>
      <vt:lpstr>GJT 27JUN2014 00Z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Mudrak</dc:creator>
  <cp:lastModifiedBy>Nathan</cp:lastModifiedBy>
  <dcterms:created xsi:type="dcterms:W3CDTF">2014-07-31T02:43:09Z</dcterms:created>
  <dcterms:modified xsi:type="dcterms:W3CDTF">2014-11-12T02:50:25Z</dcterms:modified>
</cp:coreProperties>
</file>